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190" activeTab="1"/>
  </bookViews>
  <sheets>
    <sheet name="B3(3)" sheetId="1" r:id="rId1"/>
    <sheet name="B2(3)" sheetId="2" r:id="rId2"/>
    <sheet name="L(4)" sheetId="3" r:id="rId3"/>
    <sheet name="L(3)" sheetId="4" r:id="rId4"/>
    <sheet name="L(2)" sheetId="5" r:id="rId5"/>
    <sheet name="L(1)" sheetId="6" r:id="rId6"/>
    <sheet name="QT" sheetId="7" r:id="rId7"/>
  </sheets>
  <definedNames>
    <definedName name="_xlnm.Print_Titles" localSheetId="5">'L(1)'!$9:$9</definedName>
    <definedName name="_xlnm.Print_Titles" localSheetId="4">'L(2)'!$9:$9</definedName>
    <definedName name="_xlnm.Print_Titles" localSheetId="3">'L(3)'!$9:$9</definedName>
    <definedName name="_xlnm.Print_Titles" localSheetId="2">'L(4)'!$9:$9</definedName>
  </definedNames>
  <calcPr fullCalcOnLoad="1"/>
</workbook>
</file>

<file path=xl/sharedStrings.xml><?xml version="1.0" encoding="utf-8"?>
<sst xmlns="http://schemas.openxmlformats.org/spreadsheetml/2006/main" count="367" uniqueCount="110">
  <si>
    <t>§éc lËp - Tù do - H¹nh phóc</t>
  </si>
  <si>
    <t>ChØ tiªu</t>
  </si>
  <si>
    <t>A</t>
  </si>
  <si>
    <t>I</t>
  </si>
  <si>
    <t>Tæng sè thu</t>
  </si>
  <si>
    <t>Thu phÝ, lÖ phÝ</t>
  </si>
  <si>
    <t>Thu ho¹t ®éng SX, cung øng dÞch vô</t>
  </si>
  <si>
    <t>Thu viÖn trî (chi tiÕt theo tõng dù ¸n)</t>
  </si>
  <si>
    <t>Thu sù nghiÖp kh¸c</t>
  </si>
  <si>
    <t>II</t>
  </si>
  <si>
    <t>Sè thu nép NSNN</t>
  </si>
  <si>
    <t>Ho¹t ®éng SX, cung øng dÞch vô</t>
  </si>
  <si>
    <t>Ho¹t ®éng sù nghiÖp kh¸c</t>
  </si>
  <si>
    <t>III</t>
  </si>
  <si>
    <t>Sè ®­îc ®Ó l¹i chi theo chÕ ®é</t>
  </si>
  <si>
    <t>B</t>
  </si>
  <si>
    <t>Thñ tr­ëng ®¬n vÞ</t>
  </si>
  <si>
    <t>céng hoµ x· héi chñ nghÜa viÖt nam</t>
  </si>
  <si>
    <t>BiÓu sè 3</t>
  </si>
  <si>
    <t>Th«ng b¸o</t>
  </si>
  <si>
    <t>§¬n vÞ tÝnh: §ång</t>
  </si>
  <si>
    <t>Sè TT</t>
  </si>
  <si>
    <t>C</t>
  </si>
  <si>
    <t>QuyÕt to¸n thu</t>
  </si>
  <si>
    <t>PhÝ, lÖ phÝ</t>
  </si>
  <si>
    <t>Ho¹t ®éng sù nghÞªp kh¸c</t>
  </si>
  <si>
    <t xml:space="preserve">Thu viÖn trî </t>
  </si>
  <si>
    <t>- Môc:</t>
  </si>
  <si>
    <t>QuyÕt to¸n chi nguån kh¸c</t>
  </si>
  <si>
    <t>Chu Anh TuÊn</t>
  </si>
  <si>
    <t>Dù to¸n ®Çu n¨m</t>
  </si>
  <si>
    <t>QuyÕt to¸n chi nSNN</t>
  </si>
  <si>
    <t>- Môc: Chi th­êng xuyªn</t>
  </si>
  <si>
    <t>6000 - TiÒn l­¬ng</t>
  </si>
  <si>
    <t>6100 - Phô cÊp l­¬ng</t>
  </si>
  <si>
    <t>6300 - C¸c kho¶n ®ãng gãp</t>
  </si>
  <si>
    <t>6500 - Thanh to¸n dÞch vô CC</t>
  </si>
  <si>
    <t>6600 - Th«ng tin, tuyªn truyÒn, liªn l¹c</t>
  </si>
  <si>
    <t>6900 - Söa ch÷a tµi s¶n phôc vô c«ng t¸c CM</t>
  </si>
  <si>
    <t>7000 - Chi phÝ nghiÖp vô chuyªn m«n</t>
  </si>
  <si>
    <t>KÕ to¸n</t>
  </si>
  <si>
    <t>Nguån KP kh«ng tù chñ</t>
  </si>
  <si>
    <t>Nguån KP tù chñ</t>
  </si>
  <si>
    <t>6250 - Phóc lîi tËp thÓ</t>
  </si>
  <si>
    <t>6700 - C«ng t¸c phÝ</t>
  </si>
  <si>
    <t>7750 - Chi kh¸c</t>
  </si>
  <si>
    <t>9050 - Mua s¾m tµi s¶n dïng cho c«ng t¸c CM</t>
  </si>
  <si>
    <t>6400 - C¸c kho¶n thanh to¸n cho c¸c nh©n</t>
  </si>
  <si>
    <t>6550 - VËt t­ v¨n phßng</t>
  </si>
  <si>
    <t>9000 - Mua s¾m tµi s¶n v« h×nh</t>
  </si>
  <si>
    <t>6550 VËt t­ v¨n phßng</t>
  </si>
  <si>
    <t>Bïi M¹nh Duy</t>
  </si>
  <si>
    <t>c«ng khai quyÕt to¸n thu - chi nguån nsnn, nguån kh¸c</t>
  </si>
  <si>
    <t>6750 - Chi phÝ thuª m­ín</t>
  </si>
  <si>
    <t>6650 - Héi nghÞ</t>
  </si>
  <si>
    <t>6200 - TiÒn th­ëng</t>
  </si>
  <si>
    <t>Kinh phÝ cßn l¹i</t>
  </si>
  <si>
    <t>n¨m 2016</t>
  </si>
  <si>
    <t>KP ®· sö dông</t>
  </si>
  <si>
    <t>6050 - TiÒn c«ng tr¶ cho L§TX theo H§</t>
  </si>
  <si>
    <t>Ngµy 20 th¸ng 01 n¨m 2017</t>
  </si>
  <si>
    <t>c«ng khai thu - chi nguån nsnn, nguån kh¸c</t>
  </si>
  <si>
    <t>Dù TO¸N n¨m 2017</t>
  </si>
  <si>
    <t>Ngµy 20 th¸ng 04 n¨m 2017</t>
  </si>
  <si>
    <t>Quý i n¨m 2017</t>
  </si>
  <si>
    <t>Quý ii n¨m 2017</t>
  </si>
  <si>
    <t>7150 - chi vÒ c«ng t¸c ng­êi cã c«ng víi c¸ch m¹ng vµ x· héi</t>
  </si>
  <si>
    <t>TRƯỜNG THCS ĐƯỜNG HOA</t>
  </si>
  <si>
    <t>Chương 622 Loại 490 Khoản 493</t>
  </si>
  <si>
    <t>DỰ TOÁN THU - CHI NGÂN SÁCH NHÀ NƯỚC</t>
  </si>
  <si>
    <t>Số TT</t>
  </si>
  <si>
    <t>Nội dung</t>
  </si>
  <si>
    <t>Dự toán được giao</t>
  </si>
  <si>
    <t>Tổng số thu, chi, nộp ngân sách phí, lệ phí</t>
  </si>
  <si>
    <t>Số thu phí, lệ phí</t>
  </si>
  <si>
    <t>1.1</t>
  </si>
  <si>
    <t>Lệ phí</t>
  </si>
  <si>
    <t>1.2</t>
  </si>
  <si>
    <t>Phí</t>
  </si>
  <si>
    <t>Học phí</t>
  </si>
  <si>
    <t>2.1</t>
  </si>
  <si>
    <t>Chi sự nghiệp giáo dục</t>
  </si>
  <si>
    <t>a</t>
  </si>
  <si>
    <t>b</t>
  </si>
  <si>
    <t>Kinh phí nhiệm vụ thường xuyên</t>
  </si>
  <si>
    <t>Kinh phí nhiệm vụ không thường xuyên</t>
  </si>
  <si>
    <t>2.2</t>
  </si>
  <si>
    <t>Chi quản lý hành chính</t>
  </si>
  <si>
    <t>Số phí, lệ phí nộp NSNN</t>
  </si>
  <si>
    <t>3.1</t>
  </si>
  <si>
    <t>3.2</t>
  </si>
  <si>
    <t>Dự toán chi ngân sách nhà nước</t>
  </si>
  <si>
    <t>Kinh phí thực hiện chế độ tự chủ</t>
  </si>
  <si>
    <t>Kinh phí không thực hiện chế độ tự chủ</t>
  </si>
  <si>
    <t>Nghiên cứu khoa học</t>
  </si>
  <si>
    <t>Chi sự nghiệp giáo dục, đào tạo, dạy nghề</t>
  </si>
  <si>
    <t>Chi từ nguồn học phí được để lại</t>
  </si>
  <si>
    <t>Dự toán năm</t>
  </si>
  <si>
    <t>Ước thực hiện Quý 3</t>
  </si>
  <si>
    <t>So sánh (%)</t>
  </si>
  <si>
    <t>Dự toán</t>
  </si>
  <si>
    <t>Cùng kỳ năm trước</t>
  </si>
  <si>
    <t>ĐVT: nghìn đồng</t>
  </si>
  <si>
    <t>ĐÁNH GIÁ THỰC HIỆN DỰ TOÁN THU - CHI NGÂN SÁCH QUÝ 3 NĂM 2017</t>
  </si>
  <si>
    <t xml:space="preserve">                                     Thủ trưởng đơn vị</t>
  </si>
  <si>
    <t xml:space="preserve">                                     Bùi Mạnh Duy</t>
  </si>
  <si>
    <t xml:space="preserve"> </t>
  </si>
  <si>
    <t>Ngµy 20 th¸ng 7 n¨m 2017</t>
  </si>
  <si>
    <t>(Kèm theo Quyết định số 312/QĐ - THCS ngày 19 tháng 10 năm 2017)</t>
  </si>
  <si>
    <t xml:space="preserve">                                     Đường Hoa, ngày 19 tháng 10 năm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</si>
</sst>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"/>
    <numFmt numFmtId="165" formatCode="[$-409]h:mm:ss\ AM/PM"/>
  </numFmts>
  <fonts count="49">
    <font>
      <sz val="12"/>
      <name val=".VnTime"/>
      <family val="0"/>
    </font>
    <font>
      <sz val="14"/>
      <name val=".VnTime"/>
      <family val="0"/>
    </font>
    <font>
      <b/>
      <sz val="14"/>
      <name val=".VnTime"/>
      <family val="2"/>
    </font>
    <font>
      <b/>
      <sz val="14"/>
      <name val=".VnTimeH"/>
      <family val="2"/>
    </font>
    <font>
      <i/>
      <sz val="14"/>
      <name val=".VnTime"/>
      <family val="2"/>
    </font>
    <font>
      <b/>
      <sz val="12"/>
      <name val=".VnTimeH"/>
      <family val="2"/>
    </font>
    <font>
      <sz val="8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i/>
      <sz val="10"/>
      <name val=".VnTime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6" xfId="0" applyFont="1" applyBorder="1" applyAlignment="1" quotePrefix="1">
      <alignment/>
    </xf>
    <xf numFmtId="3" fontId="0" fillId="0" borderId="11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3" fontId="7" fillId="0" borderId="27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9" fontId="10" fillId="0" borderId="11" xfId="0" applyNumberFormat="1" applyFont="1" applyBorder="1" applyAlignment="1">
      <alignment/>
    </xf>
    <xf numFmtId="9" fontId="10" fillId="0" borderId="12" xfId="0" applyNumberFormat="1" applyFont="1" applyBorder="1" applyAlignment="1">
      <alignment/>
    </xf>
    <xf numFmtId="9" fontId="10" fillId="0" borderId="13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3" fillId="0" borderId="34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2609850</xdr:colOff>
      <xdr:row>3</xdr:row>
      <xdr:rowOff>0</xdr:rowOff>
    </xdr:from>
    <xdr:to>
      <xdr:col>2</xdr:col>
      <xdr:colOff>647700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200400" y="7239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2609850</xdr:colOff>
      <xdr:row>3</xdr:row>
      <xdr:rowOff>0</xdr:rowOff>
    </xdr:from>
    <xdr:to>
      <xdr:col>2</xdr:col>
      <xdr:colOff>647700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200400" y="7239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2609850</xdr:colOff>
      <xdr:row>3</xdr:row>
      <xdr:rowOff>0</xdr:rowOff>
    </xdr:from>
    <xdr:to>
      <xdr:col>2</xdr:col>
      <xdr:colOff>647700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200400" y="7239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2609850</xdr:colOff>
      <xdr:row>3</xdr:row>
      <xdr:rowOff>0</xdr:rowOff>
    </xdr:from>
    <xdr:to>
      <xdr:col>2</xdr:col>
      <xdr:colOff>647700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200400" y="7239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B33" sqref="B33:F33"/>
    </sheetView>
  </sheetViews>
  <sheetFormatPr defaultColWidth="8.796875" defaultRowHeight="15"/>
  <cols>
    <col min="1" max="1" width="10.09765625" style="51" customWidth="1"/>
    <col min="2" max="2" width="45" style="51" customWidth="1"/>
    <col min="3" max="4" width="11.19921875" style="51" customWidth="1"/>
    <col min="5" max="6" width="6.19921875" style="51" customWidth="1"/>
    <col min="7" max="16384" width="9" style="51" customWidth="1"/>
  </cols>
  <sheetData>
    <row r="1" ht="18.75">
      <c r="A1" s="62" t="s">
        <v>67</v>
      </c>
    </row>
    <row r="2" ht="18.75">
      <c r="A2" s="62" t="s">
        <v>68</v>
      </c>
    </row>
    <row r="3" ht="12" customHeight="1"/>
    <row r="4" spans="1:6" ht="18.75" customHeight="1">
      <c r="A4" s="78" t="s">
        <v>103</v>
      </c>
      <c r="B4" s="78"/>
      <c r="C4" s="78"/>
      <c r="D4" s="78"/>
      <c r="E4" s="78"/>
      <c r="F4" s="78"/>
    </row>
    <row r="5" spans="1:6" ht="12" customHeight="1">
      <c r="A5" s="64"/>
      <c r="B5" s="64"/>
      <c r="C5" s="64"/>
      <c r="D5" s="64"/>
      <c r="E5" s="64"/>
      <c r="F5" s="64"/>
    </row>
    <row r="6" spans="4:6" ht="18.75">
      <c r="D6" s="79" t="s">
        <v>102</v>
      </c>
      <c r="E6" s="79"/>
      <c r="F6" s="79"/>
    </row>
    <row r="7" spans="1:6" ht="36" customHeight="1">
      <c r="A7" s="76" t="s">
        <v>70</v>
      </c>
      <c r="B7" s="76" t="s">
        <v>71</v>
      </c>
      <c r="C7" s="76" t="s">
        <v>97</v>
      </c>
      <c r="D7" s="82" t="s">
        <v>98</v>
      </c>
      <c r="E7" s="76" t="s">
        <v>99</v>
      </c>
      <c r="F7" s="77"/>
    </row>
    <row r="8" spans="1:6" ht="62.25" customHeight="1">
      <c r="A8" s="81"/>
      <c r="B8" s="81"/>
      <c r="C8" s="81"/>
      <c r="D8" s="83"/>
      <c r="E8" s="63" t="s">
        <v>100</v>
      </c>
      <c r="F8" s="63" t="s">
        <v>101</v>
      </c>
    </row>
    <row r="9" spans="1:6" ht="21" customHeight="1">
      <c r="A9" s="53" t="s">
        <v>3</v>
      </c>
      <c r="B9" s="53" t="s">
        <v>73</v>
      </c>
      <c r="C9" s="68">
        <f>C10</f>
        <v>28860</v>
      </c>
      <c r="D9" s="68">
        <f>D10</f>
        <v>27600</v>
      </c>
      <c r="E9" s="65">
        <f>D9/C9</f>
        <v>0.9563409563409564</v>
      </c>
      <c r="F9" s="65">
        <f>D9/28120</f>
        <v>0.9815078236130867</v>
      </c>
    </row>
    <row r="10" spans="1:6" ht="21" customHeight="1">
      <c r="A10" s="54">
        <v>1</v>
      </c>
      <c r="B10" s="55" t="s">
        <v>74</v>
      </c>
      <c r="C10" s="69">
        <f>C11+C12</f>
        <v>28860</v>
      </c>
      <c r="D10" s="69">
        <f>D11+D12</f>
        <v>27600</v>
      </c>
      <c r="E10" s="66">
        <f aca="true" t="shared" si="0" ref="E10:E30">D10/C10</f>
        <v>0.9563409563409564</v>
      </c>
      <c r="F10" s="66">
        <f aca="true" t="shared" si="1" ref="F10:F22">D10/28120</f>
        <v>0.9815078236130867</v>
      </c>
    </row>
    <row r="11" spans="1:6" ht="21" customHeight="1">
      <c r="A11" s="57" t="s">
        <v>75</v>
      </c>
      <c r="B11" s="56" t="s">
        <v>76</v>
      </c>
      <c r="C11" s="70"/>
      <c r="D11" s="70"/>
      <c r="E11" s="66"/>
      <c r="F11" s="66"/>
    </row>
    <row r="12" spans="1:6" ht="21" customHeight="1">
      <c r="A12" s="57" t="s">
        <v>77</v>
      </c>
      <c r="B12" s="56" t="s">
        <v>78</v>
      </c>
      <c r="C12" s="70">
        <f>C13</f>
        <v>28860</v>
      </c>
      <c r="D12" s="70">
        <f>D13</f>
        <v>27600</v>
      </c>
      <c r="E12" s="66">
        <f t="shared" si="0"/>
        <v>0.9563409563409564</v>
      </c>
      <c r="F12" s="66">
        <f t="shared" si="1"/>
        <v>0.9815078236130867</v>
      </c>
    </row>
    <row r="13" spans="1:6" ht="21" customHeight="1">
      <c r="A13" s="57"/>
      <c r="B13" s="60" t="s">
        <v>79</v>
      </c>
      <c r="C13" s="71">
        <v>28860</v>
      </c>
      <c r="D13" s="71">
        <v>27600</v>
      </c>
      <c r="E13" s="66">
        <f t="shared" si="0"/>
        <v>0.9563409563409564</v>
      </c>
      <c r="F13" s="66">
        <f t="shared" si="1"/>
        <v>0.9815078236130867</v>
      </c>
    </row>
    <row r="14" spans="1:6" ht="21" customHeight="1">
      <c r="A14" s="54">
        <v>2</v>
      </c>
      <c r="B14" s="55" t="s">
        <v>96</v>
      </c>
      <c r="C14" s="69">
        <f>C15+C18</f>
        <v>28860</v>
      </c>
      <c r="D14" s="69">
        <f>D15+D18</f>
        <v>24465</v>
      </c>
      <c r="E14" s="66">
        <f t="shared" si="0"/>
        <v>0.8477130977130977</v>
      </c>
      <c r="F14" s="66">
        <f t="shared" si="1"/>
        <v>0.8700213371266002</v>
      </c>
    </row>
    <row r="15" spans="1:6" ht="21" customHeight="1">
      <c r="A15" s="57" t="s">
        <v>80</v>
      </c>
      <c r="B15" s="56" t="s">
        <v>81</v>
      </c>
      <c r="C15" s="70">
        <f>C16+C17</f>
        <v>28860</v>
      </c>
      <c r="D15" s="70">
        <f>D16+D17</f>
        <v>24465</v>
      </c>
      <c r="E15" s="66">
        <f t="shared" si="0"/>
        <v>0.8477130977130977</v>
      </c>
      <c r="F15" s="66">
        <f t="shared" si="1"/>
        <v>0.8700213371266002</v>
      </c>
    </row>
    <row r="16" spans="1:6" ht="21" customHeight="1">
      <c r="A16" s="57" t="s">
        <v>82</v>
      </c>
      <c r="B16" s="56" t="s">
        <v>84</v>
      </c>
      <c r="C16" s="70">
        <f>C13</f>
        <v>28860</v>
      </c>
      <c r="D16" s="70">
        <v>24465</v>
      </c>
      <c r="E16" s="66">
        <f t="shared" si="0"/>
        <v>0.8477130977130977</v>
      </c>
      <c r="F16" s="66">
        <f t="shared" si="1"/>
        <v>0.8700213371266002</v>
      </c>
    </row>
    <row r="17" spans="1:6" ht="21" customHeight="1">
      <c r="A17" s="57" t="s">
        <v>83</v>
      </c>
      <c r="B17" s="56" t="s">
        <v>85</v>
      </c>
      <c r="C17" s="70"/>
      <c r="D17" s="70"/>
      <c r="E17" s="66"/>
      <c r="F17" s="66"/>
    </row>
    <row r="18" spans="1:6" ht="21" customHeight="1">
      <c r="A18" s="57" t="s">
        <v>86</v>
      </c>
      <c r="B18" s="56" t="s">
        <v>87</v>
      </c>
      <c r="C18" s="70"/>
      <c r="D18" s="70"/>
      <c r="E18" s="66"/>
      <c r="F18" s="66"/>
    </row>
    <row r="19" spans="1:6" ht="21" customHeight="1">
      <c r="A19" s="54">
        <v>3</v>
      </c>
      <c r="B19" s="55" t="s">
        <v>88</v>
      </c>
      <c r="C19" s="72">
        <f>C20+C21</f>
        <v>28860</v>
      </c>
      <c r="D19" s="72">
        <f>D20+D21</f>
        <v>27600</v>
      </c>
      <c r="E19" s="66">
        <f t="shared" si="0"/>
        <v>0.9563409563409564</v>
      </c>
      <c r="F19" s="66">
        <f t="shared" si="1"/>
        <v>0.9815078236130867</v>
      </c>
    </row>
    <row r="20" spans="1:6" ht="21" customHeight="1">
      <c r="A20" s="57" t="s">
        <v>89</v>
      </c>
      <c r="B20" s="56" t="s">
        <v>76</v>
      </c>
      <c r="C20" s="70"/>
      <c r="D20" s="70"/>
      <c r="E20" s="66"/>
      <c r="F20" s="66"/>
    </row>
    <row r="21" spans="1:6" ht="21" customHeight="1">
      <c r="A21" s="57" t="s">
        <v>90</v>
      </c>
      <c r="B21" s="56" t="s">
        <v>78</v>
      </c>
      <c r="C21" s="70">
        <f>C22</f>
        <v>28860</v>
      </c>
      <c r="D21" s="70">
        <f>D22</f>
        <v>27600</v>
      </c>
      <c r="E21" s="66">
        <f t="shared" si="0"/>
        <v>0.9563409563409564</v>
      </c>
      <c r="F21" s="66">
        <f t="shared" si="1"/>
        <v>0.9815078236130867</v>
      </c>
    </row>
    <row r="22" spans="1:6" ht="21" customHeight="1">
      <c r="A22" s="58"/>
      <c r="B22" s="61" t="s">
        <v>79</v>
      </c>
      <c r="C22" s="73">
        <f>C13</f>
        <v>28860</v>
      </c>
      <c r="D22" s="73">
        <f>D13</f>
        <v>27600</v>
      </c>
      <c r="E22" s="67">
        <f t="shared" si="0"/>
        <v>0.9563409563409564</v>
      </c>
      <c r="F22" s="67">
        <f t="shared" si="1"/>
        <v>0.9815078236130867</v>
      </c>
    </row>
    <row r="23" spans="1:6" ht="21" customHeight="1">
      <c r="A23" s="53" t="s">
        <v>9</v>
      </c>
      <c r="B23" s="53" t="s">
        <v>91</v>
      </c>
      <c r="C23" s="68">
        <f>C24+C27+C28</f>
        <v>2255000</v>
      </c>
      <c r="D23" s="68">
        <f>D24+D27+D28</f>
        <v>1626755</v>
      </c>
      <c r="E23" s="65">
        <f t="shared" si="0"/>
        <v>0.72139911308204</v>
      </c>
      <c r="F23" s="65"/>
    </row>
    <row r="24" spans="1:6" ht="21" customHeight="1">
      <c r="A24" s="54">
        <v>1</v>
      </c>
      <c r="B24" s="55" t="s">
        <v>87</v>
      </c>
      <c r="C24" s="69"/>
      <c r="D24" s="69"/>
      <c r="E24" s="66"/>
      <c r="F24" s="66"/>
    </row>
    <row r="25" spans="1:6" ht="21" customHeight="1">
      <c r="A25" s="57" t="s">
        <v>75</v>
      </c>
      <c r="B25" s="56" t="s">
        <v>92</v>
      </c>
      <c r="C25" s="70"/>
      <c r="D25" s="70"/>
      <c r="E25" s="66"/>
      <c r="F25" s="66"/>
    </row>
    <row r="26" spans="1:6" ht="21" customHeight="1">
      <c r="A26" s="57" t="s">
        <v>77</v>
      </c>
      <c r="B26" s="56" t="s">
        <v>93</v>
      </c>
      <c r="C26" s="70"/>
      <c r="D26" s="70"/>
      <c r="E26" s="66"/>
      <c r="F26" s="66"/>
    </row>
    <row r="27" spans="1:6" ht="21" customHeight="1">
      <c r="A27" s="54">
        <v>2</v>
      </c>
      <c r="B27" s="55" t="s">
        <v>94</v>
      </c>
      <c r="C27" s="69"/>
      <c r="D27" s="69"/>
      <c r="E27" s="66"/>
      <c r="F27" s="66"/>
    </row>
    <row r="28" spans="1:6" ht="21" customHeight="1">
      <c r="A28" s="54">
        <v>3</v>
      </c>
      <c r="B28" s="55" t="s">
        <v>95</v>
      </c>
      <c r="C28" s="69">
        <f>C29+C30</f>
        <v>2255000</v>
      </c>
      <c r="D28" s="69">
        <f>D29+D30</f>
        <v>1626755</v>
      </c>
      <c r="E28" s="66">
        <f t="shared" si="0"/>
        <v>0.72139911308204</v>
      </c>
      <c r="F28" s="66">
        <f>D28/1596393</f>
        <v>1.0190191262427235</v>
      </c>
    </row>
    <row r="29" spans="1:6" ht="21" customHeight="1">
      <c r="A29" s="57" t="s">
        <v>89</v>
      </c>
      <c r="B29" s="56" t="s">
        <v>84</v>
      </c>
      <c r="C29" s="70">
        <v>2070000</v>
      </c>
      <c r="D29" s="70">
        <v>1526215</v>
      </c>
      <c r="E29" s="66">
        <f t="shared" si="0"/>
        <v>0.7373019323671498</v>
      </c>
      <c r="F29" s="66">
        <f>D29/1473593</f>
        <v>1.035709995907961</v>
      </c>
    </row>
    <row r="30" spans="1:6" ht="21" customHeight="1">
      <c r="A30" s="58" t="s">
        <v>90</v>
      </c>
      <c r="B30" s="59" t="s">
        <v>85</v>
      </c>
      <c r="C30" s="74">
        <v>185000</v>
      </c>
      <c r="D30" s="74">
        <v>100540</v>
      </c>
      <c r="E30" s="67">
        <f t="shared" si="0"/>
        <v>0.5434594594594595</v>
      </c>
      <c r="F30" s="67">
        <f>D30/122800</f>
        <v>0.8187296416938111</v>
      </c>
    </row>
    <row r="32" spans="2:6" ht="18.75">
      <c r="B32" s="80" t="s">
        <v>109</v>
      </c>
      <c r="C32" s="80"/>
      <c r="D32" s="80"/>
      <c r="E32" s="80"/>
      <c r="F32" s="80"/>
    </row>
    <row r="33" spans="2:6" ht="18.75">
      <c r="B33" s="75" t="s">
        <v>104</v>
      </c>
      <c r="C33" s="75"/>
      <c r="D33" s="75"/>
      <c r="E33" s="75"/>
      <c r="F33" s="75"/>
    </row>
    <row r="34" spans="2:6" ht="18.75">
      <c r="B34" s="62"/>
      <c r="C34" s="62"/>
      <c r="D34" s="62"/>
      <c r="E34" s="62"/>
      <c r="F34" s="62"/>
    </row>
    <row r="35" spans="2:6" ht="18.75">
      <c r="B35" s="62"/>
      <c r="C35" s="62"/>
      <c r="D35" s="62"/>
      <c r="E35" s="62"/>
      <c r="F35" s="62"/>
    </row>
    <row r="38" spans="2:6" ht="18.75">
      <c r="B38" s="75" t="s">
        <v>105</v>
      </c>
      <c r="C38" s="75"/>
      <c r="D38" s="75"/>
      <c r="E38" s="75"/>
      <c r="F38" s="75"/>
    </row>
  </sheetData>
  <sheetProtection/>
  <mergeCells count="10">
    <mergeCell ref="B33:F33"/>
    <mergeCell ref="B38:F38"/>
    <mergeCell ref="E7:F7"/>
    <mergeCell ref="A4:F4"/>
    <mergeCell ref="D6:F6"/>
    <mergeCell ref="B32:F32"/>
    <mergeCell ref="A7:A8"/>
    <mergeCell ref="B7:B8"/>
    <mergeCell ref="C7:C8"/>
    <mergeCell ref="D7:D8"/>
  </mergeCells>
  <printOptions/>
  <pageMargins left="0.45" right="0.2" top="0.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B14" sqref="B14"/>
    </sheetView>
  </sheetViews>
  <sheetFormatPr defaultColWidth="8.796875" defaultRowHeight="15"/>
  <cols>
    <col min="1" max="1" width="6.59765625" style="51" customWidth="1"/>
    <col min="2" max="2" width="59.09765625" style="51" customWidth="1"/>
    <col min="3" max="3" width="24.3984375" style="51" customWidth="1"/>
    <col min="4" max="16384" width="9" style="51" customWidth="1"/>
  </cols>
  <sheetData>
    <row r="1" ht="18.75">
      <c r="A1" s="62" t="s">
        <v>67</v>
      </c>
    </row>
    <row r="2" ht="18.75">
      <c r="A2" s="62" t="s">
        <v>68</v>
      </c>
    </row>
    <row r="3" ht="12" customHeight="1"/>
    <row r="4" spans="1:3" ht="18.75">
      <c r="A4" s="75" t="s">
        <v>69</v>
      </c>
      <c r="B4" s="75"/>
      <c r="C4" s="75"/>
    </row>
    <row r="5" spans="1:3" ht="18.75">
      <c r="A5" s="80" t="s">
        <v>108</v>
      </c>
      <c r="B5" s="80"/>
      <c r="C5" s="80"/>
    </row>
    <row r="7" spans="1:3" ht="36" customHeight="1">
      <c r="A7" s="52" t="s">
        <v>70</v>
      </c>
      <c r="B7" s="52" t="s">
        <v>71</v>
      </c>
      <c r="C7" s="52" t="s">
        <v>72</v>
      </c>
    </row>
    <row r="8" spans="1:3" ht="24" customHeight="1">
      <c r="A8" s="53" t="s">
        <v>3</v>
      </c>
      <c r="B8" s="53" t="s">
        <v>73</v>
      </c>
      <c r="C8" s="68">
        <f>C9</f>
        <v>28860000</v>
      </c>
    </row>
    <row r="9" spans="1:3" ht="24" customHeight="1">
      <c r="A9" s="54">
        <v>1</v>
      </c>
      <c r="B9" s="55" t="s">
        <v>74</v>
      </c>
      <c r="C9" s="69">
        <f>C10+C11</f>
        <v>28860000</v>
      </c>
    </row>
    <row r="10" spans="1:3" ht="24" customHeight="1">
      <c r="A10" s="57" t="s">
        <v>75</v>
      </c>
      <c r="B10" s="56" t="s">
        <v>76</v>
      </c>
      <c r="C10" s="70"/>
    </row>
    <row r="11" spans="1:3" ht="24" customHeight="1">
      <c r="A11" s="57" t="s">
        <v>77</v>
      </c>
      <c r="B11" s="56" t="s">
        <v>78</v>
      </c>
      <c r="C11" s="70">
        <f>C12</f>
        <v>28860000</v>
      </c>
    </row>
    <row r="12" spans="1:3" ht="24" customHeight="1">
      <c r="A12" s="57"/>
      <c r="B12" s="60" t="s">
        <v>79</v>
      </c>
      <c r="C12" s="71">
        <v>28860000</v>
      </c>
    </row>
    <row r="13" spans="1:3" ht="24" customHeight="1">
      <c r="A13" s="54">
        <v>2</v>
      </c>
      <c r="B13" s="55" t="s">
        <v>96</v>
      </c>
      <c r="C13" s="69">
        <f>C14+C17</f>
        <v>24465000</v>
      </c>
    </row>
    <row r="14" spans="1:3" ht="24" customHeight="1">
      <c r="A14" s="57" t="s">
        <v>80</v>
      </c>
      <c r="B14" s="56" t="s">
        <v>81</v>
      </c>
      <c r="C14" s="70">
        <f>C15+C16</f>
        <v>24465000</v>
      </c>
    </row>
    <row r="15" spans="1:3" ht="24" customHeight="1">
      <c r="A15" s="57" t="s">
        <v>82</v>
      </c>
      <c r="B15" s="56" t="s">
        <v>84</v>
      </c>
      <c r="C15" s="70">
        <v>24465000</v>
      </c>
    </row>
    <row r="16" spans="1:3" ht="24" customHeight="1">
      <c r="A16" s="57" t="s">
        <v>83</v>
      </c>
      <c r="B16" s="56" t="s">
        <v>85</v>
      </c>
      <c r="C16" s="70">
        <v>0</v>
      </c>
    </row>
    <row r="17" spans="1:3" ht="24" customHeight="1">
      <c r="A17" s="57" t="s">
        <v>86</v>
      </c>
      <c r="B17" s="56" t="s">
        <v>87</v>
      </c>
      <c r="C17" s="70"/>
    </row>
    <row r="18" spans="1:3" ht="24" customHeight="1">
      <c r="A18" s="54">
        <v>3</v>
      </c>
      <c r="B18" s="55" t="s">
        <v>88</v>
      </c>
      <c r="C18" s="72">
        <f>C19+C20</f>
        <v>28860000</v>
      </c>
    </row>
    <row r="19" spans="1:3" ht="24" customHeight="1">
      <c r="A19" s="57" t="s">
        <v>89</v>
      </c>
      <c r="B19" s="56" t="s">
        <v>76</v>
      </c>
      <c r="C19" s="70"/>
    </row>
    <row r="20" spans="1:3" ht="24" customHeight="1">
      <c r="A20" s="57" t="s">
        <v>90</v>
      </c>
      <c r="B20" s="56" t="s">
        <v>78</v>
      </c>
      <c r="C20" s="70">
        <f>C21</f>
        <v>28860000</v>
      </c>
    </row>
    <row r="21" spans="1:3" ht="24" customHeight="1">
      <c r="A21" s="58"/>
      <c r="B21" s="61" t="s">
        <v>79</v>
      </c>
      <c r="C21" s="73">
        <f>C12</f>
        <v>28860000</v>
      </c>
    </row>
    <row r="22" spans="1:3" ht="24" customHeight="1">
      <c r="A22" s="53" t="s">
        <v>9</v>
      </c>
      <c r="B22" s="53" t="s">
        <v>91</v>
      </c>
      <c r="C22" s="68" t="s">
        <v>106</v>
      </c>
    </row>
    <row r="23" spans="1:3" ht="24" customHeight="1">
      <c r="A23" s="54">
        <v>1</v>
      </c>
      <c r="B23" s="55" t="s">
        <v>87</v>
      </c>
      <c r="C23" s="69">
        <f>C24+C25</f>
        <v>0</v>
      </c>
    </row>
    <row r="24" spans="1:3" ht="24" customHeight="1">
      <c r="A24" s="57" t="s">
        <v>75</v>
      </c>
      <c r="B24" s="56" t="s">
        <v>92</v>
      </c>
      <c r="C24" s="70"/>
    </row>
    <row r="25" spans="1:3" ht="24" customHeight="1">
      <c r="A25" s="57" t="s">
        <v>77</v>
      </c>
      <c r="B25" s="56" t="s">
        <v>93</v>
      </c>
      <c r="C25" s="70"/>
    </row>
    <row r="26" spans="1:3" ht="24" customHeight="1">
      <c r="A26" s="54">
        <v>2</v>
      </c>
      <c r="B26" s="55" t="s">
        <v>94</v>
      </c>
      <c r="C26" s="69">
        <v>0</v>
      </c>
    </row>
    <row r="27" spans="1:3" ht="24" customHeight="1">
      <c r="A27" s="54">
        <v>3</v>
      </c>
      <c r="B27" s="55" t="s">
        <v>95</v>
      </c>
      <c r="C27" s="69">
        <f>C28+C29</f>
        <v>1626755000</v>
      </c>
    </row>
    <row r="28" spans="1:3" ht="24" customHeight="1">
      <c r="A28" s="57" t="s">
        <v>89</v>
      </c>
      <c r="B28" s="56" t="s">
        <v>84</v>
      </c>
      <c r="C28" s="70">
        <v>1526215000</v>
      </c>
    </row>
    <row r="29" spans="1:3" ht="24" customHeight="1">
      <c r="A29" s="58" t="s">
        <v>90</v>
      </c>
      <c r="B29" s="59" t="s">
        <v>85</v>
      </c>
      <c r="C29" s="74">
        <v>100540000</v>
      </c>
    </row>
  </sheetData>
  <sheetProtection/>
  <mergeCells count="2">
    <mergeCell ref="A4:C4"/>
    <mergeCell ref="A5:C5"/>
  </mergeCells>
  <printOptions/>
  <pageMargins left="0.45" right="0.2" top="0.75" bottom="0.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D13" sqref="D13"/>
    </sheetView>
  </sheetViews>
  <sheetFormatPr defaultColWidth="8.796875" defaultRowHeight="15"/>
  <cols>
    <col min="1" max="1" width="6.19921875" style="1" customWidth="1"/>
    <col min="2" max="2" width="43.69921875" style="1" customWidth="1"/>
    <col min="3" max="3" width="13" style="1" customWidth="1"/>
    <col min="4" max="4" width="13.59765625" style="1" customWidth="1"/>
    <col min="5" max="5" width="13.5" style="1" customWidth="1"/>
    <col min="6" max="16384" width="9" style="1" customWidth="1"/>
  </cols>
  <sheetData>
    <row r="1" spans="1:5" ht="18">
      <c r="A1" s="84" t="s">
        <v>18</v>
      </c>
      <c r="B1" s="84"/>
      <c r="C1" s="84"/>
      <c r="D1" s="84"/>
      <c r="E1" s="84"/>
    </row>
    <row r="2" spans="1:5" ht="20.25">
      <c r="A2" s="85" t="s">
        <v>17</v>
      </c>
      <c r="B2" s="85"/>
      <c r="C2" s="85"/>
      <c r="D2" s="85"/>
      <c r="E2" s="85"/>
    </row>
    <row r="3" spans="1:5" ht="18.75">
      <c r="A3" s="86" t="s">
        <v>0</v>
      </c>
      <c r="B3" s="86"/>
      <c r="C3" s="86"/>
      <c r="D3" s="86"/>
      <c r="E3" s="86"/>
    </row>
    <row r="5" spans="1:5" ht="20.25">
      <c r="A5" s="85" t="s">
        <v>19</v>
      </c>
      <c r="B5" s="85"/>
      <c r="C5" s="85"/>
      <c r="D5" s="85"/>
      <c r="E5" s="85"/>
    </row>
    <row r="6" spans="1:5" ht="20.25">
      <c r="A6" s="85" t="s">
        <v>61</v>
      </c>
      <c r="B6" s="85"/>
      <c r="C6" s="85"/>
      <c r="D6" s="85"/>
      <c r="E6" s="85"/>
    </row>
    <row r="7" spans="1:5" ht="20.25">
      <c r="A7" s="85" t="s">
        <v>65</v>
      </c>
      <c r="B7" s="85"/>
      <c r="C7" s="85"/>
      <c r="D7" s="85"/>
      <c r="E7" s="85"/>
    </row>
    <row r="8" spans="1:5" ht="18.75" customHeight="1" thickBot="1">
      <c r="A8" s="87" t="s">
        <v>20</v>
      </c>
      <c r="B8" s="87"/>
      <c r="C8" s="87"/>
      <c r="D8" s="87"/>
      <c r="E8" s="87"/>
    </row>
    <row r="9" spans="1:5" ht="38.25" thickTop="1">
      <c r="A9" s="10" t="s">
        <v>21</v>
      </c>
      <c r="B9" s="11" t="s">
        <v>1</v>
      </c>
      <c r="C9" s="11" t="s">
        <v>30</v>
      </c>
      <c r="D9" s="11" t="s">
        <v>58</v>
      </c>
      <c r="E9" s="12" t="s">
        <v>56</v>
      </c>
    </row>
    <row r="10" spans="1:5" ht="20.25">
      <c r="A10" s="13" t="s">
        <v>2</v>
      </c>
      <c r="B10" s="3" t="s">
        <v>23</v>
      </c>
      <c r="C10" s="19"/>
      <c r="D10" s="19"/>
      <c r="E10" s="46"/>
    </row>
    <row r="11" spans="1:5" ht="18.75">
      <c r="A11" s="14" t="s">
        <v>3</v>
      </c>
      <c r="B11" s="2" t="s">
        <v>4</v>
      </c>
      <c r="C11" s="19"/>
      <c r="D11" s="19"/>
      <c r="E11" s="46"/>
    </row>
    <row r="12" spans="1:5" ht="18">
      <c r="A12" s="15">
        <v>1</v>
      </c>
      <c r="B12" s="4" t="s">
        <v>5</v>
      </c>
      <c r="C12" s="30">
        <v>28860000</v>
      </c>
      <c r="D12" s="45">
        <v>24465000</v>
      </c>
      <c r="E12" s="31">
        <f>C12-D12</f>
        <v>4395000</v>
      </c>
    </row>
    <row r="13" spans="1:5" ht="18">
      <c r="A13" s="16">
        <v>2</v>
      </c>
      <c r="B13" s="5" t="s">
        <v>6</v>
      </c>
      <c r="C13" s="32"/>
      <c r="D13" s="32"/>
      <c r="E13" s="33">
        <f aca="true" t="shared" si="0" ref="E13:E53">C13-D13</f>
        <v>0</v>
      </c>
    </row>
    <row r="14" spans="1:5" ht="18">
      <c r="A14" s="16">
        <v>3</v>
      </c>
      <c r="B14" s="5" t="s">
        <v>7</v>
      </c>
      <c r="C14" s="32"/>
      <c r="D14" s="32"/>
      <c r="E14" s="33">
        <f t="shared" si="0"/>
        <v>0</v>
      </c>
    </row>
    <row r="15" spans="1:5" ht="18">
      <c r="A15" s="17">
        <v>4</v>
      </c>
      <c r="B15" s="6" t="s">
        <v>8</v>
      </c>
      <c r="C15" s="34"/>
      <c r="D15" s="34"/>
      <c r="E15" s="35">
        <f t="shared" si="0"/>
        <v>0</v>
      </c>
    </row>
    <row r="16" spans="1:5" ht="18.75">
      <c r="A16" s="14" t="s">
        <v>9</v>
      </c>
      <c r="B16" s="2" t="s">
        <v>10</v>
      </c>
      <c r="C16" s="36"/>
      <c r="D16" s="36"/>
      <c r="E16" s="31">
        <f t="shared" si="0"/>
        <v>0</v>
      </c>
    </row>
    <row r="17" spans="1:5" ht="18">
      <c r="A17" s="15">
        <v>1</v>
      </c>
      <c r="B17" s="4" t="s">
        <v>24</v>
      </c>
      <c r="C17" s="30">
        <f>C12</f>
        <v>28860000</v>
      </c>
      <c r="D17" s="30">
        <f>D12</f>
        <v>24465000</v>
      </c>
      <c r="E17" s="31">
        <f t="shared" si="0"/>
        <v>4395000</v>
      </c>
    </row>
    <row r="18" spans="1:5" ht="18">
      <c r="A18" s="16">
        <v>2</v>
      </c>
      <c r="B18" s="5" t="s">
        <v>11</v>
      </c>
      <c r="C18" s="32"/>
      <c r="D18" s="32"/>
      <c r="E18" s="33">
        <f t="shared" si="0"/>
        <v>0</v>
      </c>
    </row>
    <row r="19" spans="1:5" ht="18">
      <c r="A19" s="17">
        <v>3</v>
      </c>
      <c r="B19" s="6" t="s">
        <v>25</v>
      </c>
      <c r="C19" s="34"/>
      <c r="D19" s="34"/>
      <c r="E19" s="35">
        <f t="shared" si="0"/>
        <v>0</v>
      </c>
    </row>
    <row r="20" spans="1:5" ht="18.75">
      <c r="A20" s="14" t="s">
        <v>13</v>
      </c>
      <c r="B20" s="2" t="s">
        <v>14</v>
      </c>
      <c r="C20" s="36"/>
      <c r="D20" s="36"/>
      <c r="E20" s="31">
        <f t="shared" si="0"/>
        <v>0</v>
      </c>
    </row>
    <row r="21" spans="1:5" ht="18">
      <c r="A21" s="15">
        <v>1</v>
      </c>
      <c r="B21" s="4" t="s">
        <v>24</v>
      </c>
      <c r="C21" s="30">
        <f>C17</f>
        <v>28860000</v>
      </c>
      <c r="D21" s="30">
        <f>D17</f>
        <v>24465000</v>
      </c>
      <c r="E21" s="31">
        <f t="shared" si="0"/>
        <v>4395000</v>
      </c>
    </row>
    <row r="22" spans="1:5" ht="18">
      <c r="A22" s="16">
        <v>2</v>
      </c>
      <c r="B22" s="5" t="s">
        <v>11</v>
      </c>
      <c r="C22" s="32"/>
      <c r="D22" s="32"/>
      <c r="E22" s="33">
        <f t="shared" si="0"/>
        <v>0</v>
      </c>
    </row>
    <row r="23" spans="1:5" ht="18">
      <c r="A23" s="16">
        <v>3</v>
      </c>
      <c r="B23" s="5" t="s">
        <v>26</v>
      </c>
      <c r="C23" s="32"/>
      <c r="D23" s="32"/>
      <c r="E23" s="33">
        <f t="shared" si="0"/>
        <v>0</v>
      </c>
    </row>
    <row r="24" spans="1:5" ht="18">
      <c r="A24" s="17">
        <v>4</v>
      </c>
      <c r="B24" s="6" t="s">
        <v>12</v>
      </c>
      <c r="C24" s="34"/>
      <c r="D24" s="34"/>
      <c r="E24" s="35">
        <f t="shared" si="0"/>
        <v>0</v>
      </c>
    </row>
    <row r="25" spans="1:5" ht="20.25">
      <c r="A25" s="18" t="s">
        <v>15</v>
      </c>
      <c r="B25" s="3" t="s">
        <v>31</v>
      </c>
      <c r="C25" s="43">
        <f>C26+C45</f>
        <v>2255000000</v>
      </c>
      <c r="D25" s="43">
        <f>D26+D45</f>
        <v>1176884000</v>
      </c>
      <c r="E25" s="49">
        <f t="shared" si="0"/>
        <v>1078116000</v>
      </c>
    </row>
    <row r="26" spans="1:5" ht="18.75">
      <c r="A26" s="14">
        <v>1</v>
      </c>
      <c r="B26" s="2" t="s">
        <v>42</v>
      </c>
      <c r="C26" s="36">
        <f>C27</f>
        <v>2070000000</v>
      </c>
      <c r="D26" s="36">
        <f>D27</f>
        <v>1076344000</v>
      </c>
      <c r="E26" s="49">
        <f t="shared" si="0"/>
        <v>993656000</v>
      </c>
    </row>
    <row r="27" spans="1:5" ht="18">
      <c r="A27" s="15"/>
      <c r="B27" s="7" t="s">
        <v>32</v>
      </c>
      <c r="C27" s="30">
        <f>SUM(C28:C44)</f>
        <v>2070000000</v>
      </c>
      <c r="D27" s="30">
        <f>SUM(D28:D44)</f>
        <v>1076344000</v>
      </c>
      <c r="E27" s="31">
        <f t="shared" si="0"/>
        <v>993656000</v>
      </c>
    </row>
    <row r="28" spans="1:5" ht="18.75">
      <c r="A28" s="16"/>
      <c r="B28" s="8" t="s">
        <v>33</v>
      </c>
      <c r="C28" s="37">
        <v>860000000</v>
      </c>
      <c r="D28" s="37">
        <v>405037000</v>
      </c>
      <c r="E28" s="33">
        <f t="shared" si="0"/>
        <v>454963000</v>
      </c>
    </row>
    <row r="29" spans="1:5" ht="18.75">
      <c r="A29" s="16"/>
      <c r="B29" s="8" t="s">
        <v>59</v>
      </c>
      <c r="C29" s="37"/>
      <c r="D29" s="37"/>
      <c r="E29" s="33">
        <f t="shared" si="0"/>
        <v>0</v>
      </c>
    </row>
    <row r="30" spans="1:5" ht="18.75">
      <c r="A30" s="16"/>
      <c r="B30" s="8" t="s">
        <v>34</v>
      </c>
      <c r="C30" s="37">
        <v>408000000</v>
      </c>
      <c r="D30" s="37">
        <v>196721000</v>
      </c>
      <c r="E30" s="33">
        <f t="shared" si="0"/>
        <v>211279000</v>
      </c>
    </row>
    <row r="31" spans="1:5" ht="18.75">
      <c r="A31" s="16"/>
      <c r="B31" s="8" t="s">
        <v>55</v>
      </c>
      <c r="C31" s="37"/>
      <c r="D31" s="37">
        <v>5050000</v>
      </c>
      <c r="E31" s="33">
        <f t="shared" si="0"/>
        <v>-5050000</v>
      </c>
    </row>
    <row r="32" spans="1:5" ht="18.75">
      <c r="A32" s="16"/>
      <c r="B32" s="8" t="s">
        <v>43</v>
      </c>
      <c r="C32" s="37">
        <v>20000000</v>
      </c>
      <c r="D32" s="37">
        <v>5095000</v>
      </c>
      <c r="E32" s="33">
        <f t="shared" si="0"/>
        <v>14905000</v>
      </c>
    </row>
    <row r="33" spans="1:5" ht="18.75">
      <c r="A33" s="16"/>
      <c r="B33" s="8" t="s">
        <v>35</v>
      </c>
      <c r="C33" s="37">
        <v>242000000</v>
      </c>
      <c r="D33" s="37">
        <v>104465000</v>
      </c>
      <c r="E33" s="33">
        <f t="shared" si="0"/>
        <v>137535000</v>
      </c>
    </row>
    <row r="34" spans="1:5" ht="18.75">
      <c r="A34" s="16"/>
      <c r="B34" s="8" t="s">
        <v>47</v>
      </c>
      <c r="C34" s="37">
        <v>61000000</v>
      </c>
      <c r="D34" s="37">
        <v>7449000</v>
      </c>
      <c r="E34" s="33">
        <f t="shared" si="0"/>
        <v>53551000</v>
      </c>
    </row>
    <row r="35" spans="1:5" ht="18.75">
      <c r="A35" s="16"/>
      <c r="B35" s="8" t="s">
        <v>36</v>
      </c>
      <c r="C35" s="37">
        <v>20000000</v>
      </c>
      <c r="D35" s="37">
        <v>29038000</v>
      </c>
      <c r="E35" s="33">
        <f t="shared" si="0"/>
        <v>-9038000</v>
      </c>
    </row>
    <row r="36" spans="1:5" ht="18.75">
      <c r="A36" s="16"/>
      <c r="B36" s="8" t="s">
        <v>50</v>
      </c>
      <c r="C36" s="37">
        <v>120000000</v>
      </c>
      <c r="D36" s="37">
        <v>16000000</v>
      </c>
      <c r="E36" s="33">
        <f t="shared" si="0"/>
        <v>104000000</v>
      </c>
    </row>
    <row r="37" spans="1:5" ht="18.75">
      <c r="A37" s="16"/>
      <c r="B37" s="8" t="s">
        <v>37</v>
      </c>
      <c r="C37" s="37">
        <v>24000000</v>
      </c>
      <c r="D37" s="37">
        <v>121000</v>
      </c>
      <c r="E37" s="33">
        <f t="shared" si="0"/>
        <v>23879000</v>
      </c>
    </row>
    <row r="38" spans="1:5" ht="18.75">
      <c r="A38" s="16"/>
      <c r="B38" s="8" t="s">
        <v>54</v>
      </c>
      <c r="C38" s="37">
        <v>40000000</v>
      </c>
      <c r="D38" s="37">
        <v>600000</v>
      </c>
      <c r="E38" s="33">
        <f t="shared" si="0"/>
        <v>39400000</v>
      </c>
    </row>
    <row r="39" spans="1:5" ht="18.75">
      <c r="A39" s="16"/>
      <c r="B39" s="8" t="s">
        <v>44</v>
      </c>
      <c r="C39" s="37">
        <v>80000000</v>
      </c>
      <c r="D39" s="37">
        <v>20550000</v>
      </c>
      <c r="E39" s="33">
        <f t="shared" si="0"/>
        <v>59450000</v>
      </c>
    </row>
    <row r="40" spans="1:5" ht="18.75">
      <c r="A40" s="16"/>
      <c r="B40" s="8" t="s">
        <v>53</v>
      </c>
      <c r="C40" s="37"/>
      <c r="D40" s="37">
        <v>49574000</v>
      </c>
      <c r="E40" s="33">
        <f t="shared" si="0"/>
        <v>-49574000</v>
      </c>
    </row>
    <row r="41" spans="1:5" ht="18.75">
      <c r="A41" s="16"/>
      <c r="B41" s="8" t="s">
        <v>38</v>
      </c>
      <c r="C41" s="37">
        <v>40000000</v>
      </c>
      <c r="D41" s="37">
        <v>155549000</v>
      </c>
      <c r="E41" s="33">
        <f t="shared" si="0"/>
        <v>-115549000</v>
      </c>
    </row>
    <row r="42" spans="1:5" ht="18.75">
      <c r="A42" s="22"/>
      <c r="B42" s="23" t="s">
        <v>39</v>
      </c>
      <c r="C42" s="38">
        <v>115000000</v>
      </c>
      <c r="D42" s="38">
        <v>56560000</v>
      </c>
      <c r="E42" s="33">
        <f t="shared" si="0"/>
        <v>58440000</v>
      </c>
    </row>
    <row r="43" spans="1:5" ht="18.75">
      <c r="A43" s="22"/>
      <c r="B43" s="23" t="s">
        <v>45</v>
      </c>
      <c r="C43" s="38">
        <v>40000000</v>
      </c>
      <c r="D43" s="38">
        <v>24535000</v>
      </c>
      <c r="E43" s="33">
        <f t="shared" si="0"/>
        <v>15465000</v>
      </c>
    </row>
    <row r="44" spans="1:5" ht="18.75">
      <c r="A44" s="17"/>
      <c r="B44" s="9" t="s">
        <v>46</v>
      </c>
      <c r="C44" s="39"/>
      <c r="D44" s="39"/>
      <c r="E44" s="35">
        <f t="shared" si="0"/>
        <v>0</v>
      </c>
    </row>
    <row r="45" spans="1:5" ht="18.75">
      <c r="A45" s="20"/>
      <c r="B45" s="21" t="s">
        <v>41</v>
      </c>
      <c r="C45" s="44">
        <f>SUM(C46:C53)</f>
        <v>185000000</v>
      </c>
      <c r="D45" s="44">
        <f>SUM(D46:D53)</f>
        <v>100540000</v>
      </c>
      <c r="E45" s="31">
        <f>C45-D45</f>
        <v>84460000</v>
      </c>
    </row>
    <row r="46" spans="1:5" ht="18.75">
      <c r="A46" s="25"/>
      <c r="B46" s="24" t="s">
        <v>34</v>
      </c>
      <c r="C46" s="40"/>
      <c r="D46" s="40">
        <v>0</v>
      </c>
      <c r="E46" s="31">
        <f t="shared" si="0"/>
        <v>0</v>
      </c>
    </row>
    <row r="47" spans="1:5" ht="18.75">
      <c r="A47" s="26"/>
      <c r="B47" s="8" t="s">
        <v>47</v>
      </c>
      <c r="C47" s="37">
        <v>181000000</v>
      </c>
      <c r="D47" s="37">
        <v>89540000</v>
      </c>
      <c r="E47" s="33">
        <f>C47-D47</f>
        <v>91460000</v>
      </c>
    </row>
    <row r="48" spans="1:5" ht="18.75">
      <c r="A48" s="26"/>
      <c r="B48" s="8" t="s">
        <v>48</v>
      </c>
      <c r="C48" s="37"/>
      <c r="D48" s="37"/>
      <c r="E48" s="33">
        <f t="shared" si="0"/>
        <v>0</v>
      </c>
    </row>
    <row r="49" spans="1:5" ht="37.5">
      <c r="A49" s="26"/>
      <c r="B49" s="50" t="s">
        <v>38</v>
      </c>
      <c r="C49" s="37"/>
      <c r="D49" s="37"/>
      <c r="E49" s="33">
        <f t="shared" si="0"/>
        <v>0</v>
      </c>
    </row>
    <row r="50" spans="1:5" ht="18.75">
      <c r="A50" s="26"/>
      <c r="B50" s="8" t="s">
        <v>39</v>
      </c>
      <c r="C50" s="37"/>
      <c r="D50" s="37"/>
      <c r="E50" s="33">
        <f t="shared" si="0"/>
        <v>0</v>
      </c>
    </row>
    <row r="51" spans="1:5" ht="37.5">
      <c r="A51" s="26"/>
      <c r="B51" s="50" t="s">
        <v>66</v>
      </c>
      <c r="C51" s="37"/>
      <c r="D51" s="37">
        <v>11000000</v>
      </c>
      <c r="E51" s="33">
        <f t="shared" si="0"/>
        <v>-11000000</v>
      </c>
    </row>
    <row r="52" spans="1:5" ht="18.75">
      <c r="A52" s="26"/>
      <c r="B52" s="8" t="s">
        <v>49</v>
      </c>
      <c r="C52" s="37">
        <v>4000000</v>
      </c>
      <c r="D52" s="37"/>
      <c r="E52" s="33">
        <f t="shared" si="0"/>
        <v>4000000</v>
      </c>
    </row>
    <row r="53" spans="1:5" ht="18.75">
      <c r="A53" s="28"/>
      <c r="B53" s="23" t="s">
        <v>46</v>
      </c>
      <c r="C53" s="38">
        <v>0</v>
      </c>
      <c r="D53" s="38">
        <v>0</v>
      </c>
      <c r="E53" s="35">
        <f t="shared" si="0"/>
        <v>0</v>
      </c>
    </row>
    <row r="54" spans="1:5" ht="20.25">
      <c r="A54" s="13" t="s">
        <v>22</v>
      </c>
      <c r="B54" s="3" t="s">
        <v>28</v>
      </c>
      <c r="C54" s="41"/>
      <c r="D54" s="41"/>
      <c r="E54" s="47"/>
    </row>
    <row r="55" spans="1:5" ht="19.5" thickBot="1">
      <c r="A55" s="27"/>
      <c r="B55" s="29" t="s">
        <v>27</v>
      </c>
      <c r="C55" s="42"/>
      <c r="D55" s="42"/>
      <c r="E55" s="48"/>
    </row>
    <row r="56" ht="18.75" thickTop="1"/>
    <row r="57" spans="3:5" ht="18.75">
      <c r="C57" s="88" t="s">
        <v>107</v>
      </c>
      <c r="D57" s="88"/>
      <c r="E57" s="88"/>
    </row>
    <row r="58" spans="1:5" ht="18.75">
      <c r="A58" s="89" t="s">
        <v>40</v>
      </c>
      <c r="B58" s="89"/>
      <c r="C58" s="89" t="s">
        <v>16</v>
      </c>
      <c r="D58" s="89"/>
      <c r="E58" s="89"/>
    </row>
    <row r="63" spans="1:5" ht="18.75">
      <c r="A63" s="89" t="s">
        <v>29</v>
      </c>
      <c r="B63" s="89"/>
      <c r="C63" s="89" t="s">
        <v>51</v>
      </c>
      <c r="D63" s="89"/>
      <c r="E63" s="89"/>
    </row>
  </sheetData>
  <sheetProtection/>
  <mergeCells count="12">
    <mergeCell ref="A8:E8"/>
    <mergeCell ref="C57:E57"/>
    <mergeCell ref="A58:B58"/>
    <mergeCell ref="C58:E58"/>
    <mergeCell ref="A63:B63"/>
    <mergeCell ref="C63:E63"/>
    <mergeCell ref="A1:E1"/>
    <mergeCell ref="A2:E2"/>
    <mergeCell ref="A3:E3"/>
    <mergeCell ref="A5:E5"/>
    <mergeCell ref="A6:E6"/>
    <mergeCell ref="A7:E7"/>
  </mergeCells>
  <printOptions/>
  <pageMargins left="0.31" right="0.21" top="0.45" bottom="0.19" header="0.5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D13" sqref="D13"/>
    </sheetView>
  </sheetViews>
  <sheetFormatPr defaultColWidth="8.796875" defaultRowHeight="15"/>
  <cols>
    <col min="1" max="1" width="6.19921875" style="1" customWidth="1"/>
    <col min="2" max="2" width="43.69921875" style="1" customWidth="1"/>
    <col min="3" max="3" width="13" style="1" customWidth="1"/>
    <col min="4" max="4" width="13.59765625" style="1" customWidth="1"/>
    <col min="5" max="5" width="13.5" style="1" customWidth="1"/>
    <col min="6" max="16384" width="9" style="1" customWidth="1"/>
  </cols>
  <sheetData>
    <row r="1" spans="1:5" ht="18">
      <c r="A1" s="84" t="s">
        <v>18</v>
      </c>
      <c r="B1" s="84"/>
      <c r="C1" s="84"/>
      <c r="D1" s="84"/>
      <c r="E1" s="84"/>
    </row>
    <row r="2" spans="1:5" ht="20.25">
      <c r="A2" s="85" t="s">
        <v>17</v>
      </c>
      <c r="B2" s="85"/>
      <c r="C2" s="85"/>
      <c r="D2" s="85"/>
      <c r="E2" s="85"/>
    </row>
    <row r="3" spans="1:5" ht="18.75">
      <c r="A3" s="86" t="s">
        <v>0</v>
      </c>
      <c r="B3" s="86"/>
      <c r="C3" s="86"/>
      <c r="D3" s="86"/>
      <c r="E3" s="86"/>
    </row>
    <row r="5" spans="1:5" ht="20.25">
      <c r="A5" s="85" t="s">
        <v>19</v>
      </c>
      <c r="B5" s="85"/>
      <c r="C5" s="85"/>
      <c r="D5" s="85"/>
      <c r="E5" s="85"/>
    </row>
    <row r="6" spans="1:5" ht="20.25">
      <c r="A6" s="85" t="s">
        <v>61</v>
      </c>
      <c r="B6" s="85"/>
      <c r="C6" s="85"/>
      <c r="D6" s="85"/>
      <c r="E6" s="85"/>
    </row>
    <row r="7" spans="1:5" ht="20.25">
      <c r="A7" s="85" t="s">
        <v>64</v>
      </c>
      <c r="B7" s="85"/>
      <c r="C7" s="85"/>
      <c r="D7" s="85"/>
      <c r="E7" s="85"/>
    </row>
    <row r="8" spans="1:5" ht="18.75" customHeight="1" thickBot="1">
      <c r="A8" s="87" t="s">
        <v>20</v>
      </c>
      <c r="B8" s="87"/>
      <c r="C8" s="87"/>
      <c r="D8" s="87"/>
      <c r="E8" s="87"/>
    </row>
    <row r="9" spans="1:5" ht="38.25" thickTop="1">
      <c r="A9" s="10" t="s">
        <v>21</v>
      </c>
      <c r="B9" s="11" t="s">
        <v>1</v>
      </c>
      <c r="C9" s="11" t="s">
        <v>30</v>
      </c>
      <c r="D9" s="11" t="s">
        <v>58</v>
      </c>
      <c r="E9" s="12" t="s">
        <v>56</v>
      </c>
    </row>
    <row r="10" spans="1:5" ht="20.25">
      <c r="A10" s="13" t="s">
        <v>2</v>
      </c>
      <c r="B10" s="3" t="s">
        <v>23</v>
      </c>
      <c r="C10" s="19"/>
      <c r="D10" s="19"/>
      <c r="E10" s="46"/>
    </row>
    <row r="11" spans="1:5" ht="18.75">
      <c r="A11" s="14" t="s">
        <v>3</v>
      </c>
      <c r="B11" s="2" t="s">
        <v>4</v>
      </c>
      <c r="C11" s="19"/>
      <c r="D11" s="19"/>
      <c r="E11" s="46"/>
    </row>
    <row r="12" spans="1:5" ht="18">
      <c r="A12" s="15">
        <v>1</v>
      </c>
      <c r="B12" s="4" t="s">
        <v>5</v>
      </c>
      <c r="C12" s="30">
        <v>28860000</v>
      </c>
      <c r="D12" s="45">
        <v>24465000</v>
      </c>
      <c r="E12" s="31">
        <f>C12-D12</f>
        <v>4395000</v>
      </c>
    </row>
    <row r="13" spans="1:5" ht="18">
      <c r="A13" s="16">
        <v>2</v>
      </c>
      <c r="B13" s="5" t="s">
        <v>6</v>
      </c>
      <c r="C13" s="32"/>
      <c r="D13" s="32"/>
      <c r="E13" s="33">
        <f aca="true" t="shared" si="0" ref="E13:E52">C13-D13</f>
        <v>0</v>
      </c>
    </row>
    <row r="14" spans="1:5" ht="18">
      <c r="A14" s="16">
        <v>3</v>
      </c>
      <c r="B14" s="5" t="s">
        <v>7</v>
      </c>
      <c r="C14" s="32"/>
      <c r="D14" s="32"/>
      <c r="E14" s="33">
        <f t="shared" si="0"/>
        <v>0</v>
      </c>
    </row>
    <row r="15" spans="1:5" ht="18">
      <c r="A15" s="17">
        <v>4</v>
      </c>
      <c r="B15" s="6" t="s">
        <v>8</v>
      </c>
      <c r="C15" s="34"/>
      <c r="D15" s="34"/>
      <c r="E15" s="35">
        <f t="shared" si="0"/>
        <v>0</v>
      </c>
    </row>
    <row r="16" spans="1:5" ht="18.75">
      <c r="A16" s="14" t="s">
        <v>9</v>
      </c>
      <c r="B16" s="2" t="s">
        <v>10</v>
      </c>
      <c r="C16" s="36"/>
      <c r="D16" s="36"/>
      <c r="E16" s="31">
        <f t="shared" si="0"/>
        <v>0</v>
      </c>
    </row>
    <row r="17" spans="1:5" ht="18">
      <c r="A17" s="15">
        <v>1</v>
      </c>
      <c r="B17" s="4" t="s">
        <v>24</v>
      </c>
      <c r="C17" s="30">
        <f>C12</f>
        <v>28860000</v>
      </c>
      <c r="D17" s="30">
        <f>D12</f>
        <v>24465000</v>
      </c>
      <c r="E17" s="31">
        <f t="shared" si="0"/>
        <v>4395000</v>
      </c>
    </row>
    <row r="18" spans="1:5" ht="18">
      <c r="A18" s="16">
        <v>2</v>
      </c>
      <c r="B18" s="5" t="s">
        <v>11</v>
      </c>
      <c r="C18" s="32"/>
      <c r="D18" s="32"/>
      <c r="E18" s="33">
        <f t="shared" si="0"/>
        <v>0</v>
      </c>
    </row>
    <row r="19" spans="1:5" ht="18">
      <c r="A19" s="17">
        <v>3</v>
      </c>
      <c r="B19" s="6" t="s">
        <v>25</v>
      </c>
      <c r="C19" s="34"/>
      <c r="D19" s="34"/>
      <c r="E19" s="35">
        <f t="shared" si="0"/>
        <v>0</v>
      </c>
    </row>
    <row r="20" spans="1:5" ht="18.75">
      <c r="A20" s="14" t="s">
        <v>13</v>
      </c>
      <c r="B20" s="2" t="s">
        <v>14</v>
      </c>
      <c r="C20" s="36"/>
      <c r="D20" s="36"/>
      <c r="E20" s="31">
        <f t="shared" si="0"/>
        <v>0</v>
      </c>
    </row>
    <row r="21" spans="1:5" ht="18">
      <c r="A21" s="15">
        <v>1</v>
      </c>
      <c r="B21" s="4" t="s">
        <v>24</v>
      </c>
      <c r="C21" s="30">
        <f>C17</f>
        <v>28860000</v>
      </c>
      <c r="D21" s="30">
        <f>D17</f>
        <v>24465000</v>
      </c>
      <c r="E21" s="31">
        <f t="shared" si="0"/>
        <v>4395000</v>
      </c>
    </row>
    <row r="22" spans="1:5" ht="18">
      <c r="A22" s="16">
        <v>2</v>
      </c>
      <c r="B22" s="5" t="s">
        <v>11</v>
      </c>
      <c r="C22" s="32"/>
      <c r="D22" s="32"/>
      <c r="E22" s="33">
        <f t="shared" si="0"/>
        <v>0</v>
      </c>
    </row>
    <row r="23" spans="1:5" ht="18">
      <c r="A23" s="16">
        <v>3</v>
      </c>
      <c r="B23" s="5" t="s">
        <v>26</v>
      </c>
      <c r="C23" s="32"/>
      <c r="D23" s="32"/>
      <c r="E23" s="33">
        <f t="shared" si="0"/>
        <v>0</v>
      </c>
    </row>
    <row r="24" spans="1:5" ht="18">
      <c r="A24" s="17">
        <v>4</v>
      </c>
      <c r="B24" s="6" t="s">
        <v>12</v>
      </c>
      <c r="C24" s="34"/>
      <c r="D24" s="34"/>
      <c r="E24" s="35">
        <f t="shared" si="0"/>
        <v>0</v>
      </c>
    </row>
    <row r="25" spans="1:5" ht="20.25">
      <c r="A25" s="18" t="s">
        <v>15</v>
      </c>
      <c r="B25" s="3" t="s">
        <v>31</v>
      </c>
      <c r="C25" s="43">
        <f>C26+C45</f>
        <v>2255000000</v>
      </c>
      <c r="D25" s="43">
        <f>D26+D45</f>
        <v>437213000</v>
      </c>
      <c r="E25" s="49">
        <f t="shared" si="0"/>
        <v>1817787000</v>
      </c>
    </row>
    <row r="26" spans="1:5" ht="18.75">
      <c r="A26" s="14">
        <v>1</v>
      </c>
      <c r="B26" s="2" t="s">
        <v>42</v>
      </c>
      <c r="C26" s="36">
        <f>C27</f>
        <v>2070000000</v>
      </c>
      <c r="D26" s="36">
        <f>D27</f>
        <v>437213000</v>
      </c>
      <c r="E26" s="49">
        <f t="shared" si="0"/>
        <v>1632787000</v>
      </c>
    </row>
    <row r="27" spans="1:5" ht="18">
      <c r="A27" s="15"/>
      <c r="B27" s="7" t="s">
        <v>32</v>
      </c>
      <c r="C27" s="30">
        <f>SUM(C28:C44)</f>
        <v>2070000000</v>
      </c>
      <c r="D27" s="30">
        <f>SUM(D28:D44)</f>
        <v>437213000</v>
      </c>
      <c r="E27" s="31">
        <f t="shared" si="0"/>
        <v>1632787000</v>
      </c>
    </row>
    <row r="28" spans="1:5" ht="18.75">
      <c r="A28" s="16"/>
      <c r="B28" s="8" t="s">
        <v>33</v>
      </c>
      <c r="C28" s="37">
        <v>860000000</v>
      </c>
      <c r="D28" s="37">
        <v>206514000</v>
      </c>
      <c r="E28" s="33">
        <f t="shared" si="0"/>
        <v>653486000</v>
      </c>
    </row>
    <row r="29" spans="1:5" ht="18.75">
      <c r="A29" s="16"/>
      <c r="B29" s="8" t="s">
        <v>59</v>
      </c>
      <c r="C29" s="37"/>
      <c r="D29" s="37"/>
      <c r="E29" s="33">
        <f t="shared" si="0"/>
        <v>0</v>
      </c>
    </row>
    <row r="30" spans="1:5" ht="18.75">
      <c r="A30" s="16"/>
      <c r="B30" s="8" t="s">
        <v>34</v>
      </c>
      <c r="C30" s="37">
        <v>408000000</v>
      </c>
      <c r="D30" s="37">
        <v>98311000</v>
      </c>
      <c r="E30" s="33">
        <f t="shared" si="0"/>
        <v>309689000</v>
      </c>
    </row>
    <row r="31" spans="1:5" ht="18.75">
      <c r="A31" s="16"/>
      <c r="B31" s="8" t="s">
        <v>55</v>
      </c>
      <c r="C31" s="37"/>
      <c r="D31" s="37"/>
      <c r="E31" s="33">
        <f t="shared" si="0"/>
        <v>0</v>
      </c>
    </row>
    <row r="32" spans="1:5" ht="18.75">
      <c r="A32" s="16"/>
      <c r="B32" s="8" t="s">
        <v>43</v>
      </c>
      <c r="C32" s="37">
        <v>20000000</v>
      </c>
      <c r="D32" s="37"/>
      <c r="E32" s="33">
        <f t="shared" si="0"/>
        <v>20000000</v>
      </c>
    </row>
    <row r="33" spans="1:5" ht="18.75">
      <c r="A33" s="16"/>
      <c r="B33" s="8" t="s">
        <v>35</v>
      </c>
      <c r="C33" s="37">
        <v>242000000</v>
      </c>
      <c r="D33" s="37">
        <v>54775000</v>
      </c>
      <c r="E33" s="33">
        <f t="shared" si="0"/>
        <v>187225000</v>
      </c>
    </row>
    <row r="34" spans="1:5" ht="18.75">
      <c r="A34" s="16"/>
      <c r="B34" s="8" t="s">
        <v>47</v>
      </c>
      <c r="C34" s="37">
        <v>61000000</v>
      </c>
      <c r="D34" s="37"/>
      <c r="E34" s="33">
        <f t="shared" si="0"/>
        <v>61000000</v>
      </c>
    </row>
    <row r="35" spans="1:5" ht="18.75">
      <c r="A35" s="16"/>
      <c r="B35" s="8" t="s">
        <v>36</v>
      </c>
      <c r="C35" s="37">
        <v>20000000</v>
      </c>
      <c r="D35" s="37">
        <v>4583000</v>
      </c>
      <c r="E35" s="33">
        <f t="shared" si="0"/>
        <v>15417000</v>
      </c>
    </row>
    <row r="36" spans="1:5" ht="18.75">
      <c r="A36" s="16"/>
      <c r="B36" s="8" t="s">
        <v>50</v>
      </c>
      <c r="C36" s="37">
        <v>120000000</v>
      </c>
      <c r="D36" s="37">
        <v>16000000</v>
      </c>
      <c r="E36" s="33">
        <f t="shared" si="0"/>
        <v>104000000</v>
      </c>
    </row>
    <row r="37" spans="1:5" ht="18.75">
      <c r="A37" s="16"/>
      <c r="B37" s="8" t="s">
        <v>37</v>
      </c>
      <c r="C37" s="37">
        <v>24000000</v>
      </c>
      <c r="D37" s="37">
        <v>77000</v>
      </c>
      <c r="E37" s="33">
        <f t="shared" si="0"/>
        <v>23923000</v>
      </c>
    </row>
    <row r="38" spans="1:5" ht="18.75">
      <c r="A38" s="16"/>
      <c r="B38" s="8" t="s">
        <v>54</v>
      </c>
      <c r="C38" s="37">
        <v>40000000</v>
      </c>
      <c r="D38" s="37"/>
      <c r="E38" s="33">
        <f t="shared" si="0"/>
        <v>40000000</v>
      </c>
    </row>
    <row r="39" spans="1:5" ht="18.75">
      <c r="A39" s="16"/>
      <c r="B39" s="8" t="s">
        <v>44</v>
      </c>
      <c r="C39" s="37">
        <v>80000000</v>
      </c>
      <c r="D39" s="37"/>
      <c r="E39" s="33">
        <f t="shared" si="0"/>
        <v>80000000</v>
      </c>
    </row>
    <row r="40" spans="1:5" ht="18.75">
      <c r="A40" s="16"/>
      <c r="B40" s="8" t="s">
        <v>53</v>
      </c>
      <c r="C40" s="37"/>
      <c r="D40" s="37">
        <v>10890000</v>
      </c>
      <c r="E40" s="33">
        <f t="shared" si="0"/>
        <v>-10890000</v>
      </c>
    </row>
    <row r="41" spans="1:5" ht="18.75">
      <c r="A41" s="16"/>
      <c r="B41" s="8" t="s">
        <v>38</v>
      </c>
      <c r="C41" s="37">
        <v>40000000</v>
      </c>
      <c r="D41" s="37">
        <v>598000</v>
      </c>
      <c r="E41" s="33">
        <f t="shared" si="0"/>
        <v>39402000</v>
      </c>
    </row>
    <row r="42" spans="1:5" ht="18.75">
      <c r="A42" s="22"/>
      <c r="B42" s="23" t="s">
        <v>39</v>
      </c>
      <c r="C42" s="38">
        <v>115000000</v>
      </c>
      <c r="D42" s="38">
        <v>20930000</v>
      </c>
      <c r="E42" s="33">
        <f t="shared" si="0"/>
        <v>94070000</v>
      </c>
    </row>
    <row r="43" spans="1:5" ht="18.75">
      <c r="A43" s="22"/>
      <c r="B43" s="23" t="s">
        <v>45</v>
      </c>
      <c r="C43" s="38">
        <v>40000000</v>
      </c>
      <c r="D43" s="38">
        <v>24535000</v>
      </c>
      <c r="E43" s="33">
        <f t="shared" si="0"/>
        <v>15465000</v>
      </c>
    </row>
    <row r="44" spans="1:5" ht="18.75">
      <c r="A44" s="17"/>
      <c r="B44" s="9" t="s">
        <v>46</v>
      </c>
      <c r="C44" s="39"/>
      <c r="D44" s="39"/>
      <c r="E44" s="35">
        <f t="shared" si="0"/>
        <v>0</v>
      </c>
    </row>
    <row r="45" spans="1:5" ht="18.75">
      <c r="A45" s="20"/>
      <c r="B45" s="21" t="s">
        <v>41</v>
      </c>
      <c r="C45" s="44">
        <f>SUM(C46:C52)</f>
        <v>185000000</v>
      </c>
      <c r="D45" s="44">
        <f>SUM(D46:D52)</f>
        <v>0</v>
      </c>
      <c r="E45" s="31">
        <f t="shared" si="0"/>
        <v>185000000</v>
      </c>
    </row>
    <row r="46" spans="1:5" ht="18.75">
      <c r="A46" s="25"/>
      <c r="B46" s="24" t="s">
        <v>34</v>
      </c>
      <c r="C46" s="40"/>
      <c r="D46" s="40">
        <v>0</v>
      </c>
      <c r="E46" s="31">
        <f t="shared" si="0"/>
        <v>0</v>
      </c>
    </row>
    <row r="47" spans="1:5" ht="18.75">
      <c r="A47" s="26"/>
      <c r="B47" s="8" t="s">
        <v>47</v>
      </c>
      <c r="C47" s="37">
        <v>181000000</v>
      </c>
      <c r="D47" s="37"/>
      <c r="E47" s="33">
        <f t="shared" si="0"/>
        <v>181000000</v>
      </c>
    </row>
    <row r="48" spans="1:5" ht="18.75">
      <c r="A48" s="26"/>
      <c r="B48" s="8" t="s">
        <v>48</v>
      </c>
      <c r="C48" s="37"/>
      <c r="D48" s="37"/>
      <c r="E48" s="33">
        <f t="shared" si="0"/>
        <v>0</v>
      </c>
    </row>
    <row r="49" spans="1:5" ht="18.75">
      <c r="A49" s="26"/>
      <c r="B49" s="8" t="s">
        <v>38</v>
      </c>
      <c r="C49" s="37"/>
      <c r="D49" s="37"/>
      <c r="E49" s="33">
        <f t="shared" si="0"/>
        <v>0</v>
      </c>
    </row>
    <row r="50" spans="1:5" ht="18.75">
      <c r="A50" s="26"/>
      <c r="B50" s="8" t="s">
        <v>39</v>
      </c>
      <c r="C50" s="37"/>
      <c r="D50" s="37"/>
      <c r="E50" s="33">
        <f t="shared" si="0"/>
        <v>0</v>
      </c>
    </row>
    <row r="51" spans="1:5" ht="18.75">
      <c r="A51" s="26"/>
      <c r="B51" s="8" t="s">
        <v>49</v>
      </c>
      <c r="C51" s="37">
        <v>4000000</v>
      </c>
      <c r="D51" s="37"/>
      <c r="E51" s="33">
        <f t="shared" si="0"/>
        <v>4000000</v>
      </c>
    </row>
    <row r="52" spans="1:5" ht="18.75">
      <c r="A52" s="28"/>
      <c r="B52" s="23" t="s">
        <v>46</v>
      </c>
      <c r="C52" s="38">
        <v>0</v>
      </c>
      <c r="D52" s="38">
        <v>0</v>
      </c>
      <c r="E52" s="35">
        <f t="shared" si="0"/>
        <v>0</v>
      </c>
    </row>
    <row r="53" spans="1:5" ht="20.25">
      <c r="A53" s="13" t="s">
        <v>22</v>
      </c>
      <c r="B53" s="3" t="s">
        <v>28</v>
      </c>
      <c r="C53" s="41"/>
      <c r="D53" s="41"/>
      <c r="E53" s="47"/>
    </row>
    <row r="54" spans="1:5" ht="19.5" thickBot="1">
      <c r="A54" s="27"/>
      <c r="B54" s="29" t="s">
        <v>27</v>
      </c>
      <c r="C54" s="42"/>
      <c r="D54" s="42"/>
      <c r="E54" s="48"/>
    </row>
    <row r="55" ht="18.75" thickTop="1"/>
    <row r="56" spans="3:5" ht="18.75">
      <c r="C56" s="88" t="s">
        <v>63</v>
      </c>
      <c r="D56" s="88"/>
      <c r="E56" s="88"/>
    </row>
    <row r="57" spans="1:5" ht="18.75">
      <c r="A57" s="89" t="s">
        <v>40</v>
      </c>
      <c r="B57" s="89"/>
      <c r="C57" s="89" t="s">
        <v>16</v>
      </c>
      <c r="D57" s="89"/>
      <c r="E57" s="89"/>
    </row>
    <row r="62" spans="1:5" ht="18.75">
      <c r="A62" s="89" t="s">
        <v>29</v>
      </c>
      <c r="B62" s="89"/>
      <c r="C62" s="89" t="s">
        <v>51</v>
      </c>
      <c r="D62" s="89"/>
      <c r="E62" s="89"/>
    </row>
  </sheetData>
  <sheetProtection/>
  <mergeCells count="12">
    <mergeCell ref="A8:E8"/>
    <mergeCell ref="C56:E56"/>
    <mergeCell ref="A57:B57"/>
    <mergeCell ref="C57:E57"/>
    <mergeCell ref="A62:B62"/>
    <mergeCell ref="C62:E62"/>
    <mergeCell ref="A1:E1"/>
    <mergeCell ref="A2:E2"/>
    <mergeCell ref="A3:E3"/>
    <mergeCell ref="A5:E5"/>
    <mergeCell ref="A6:E6"/>
    <mergeCell ref="A7:E7"/>
  </mergeCells>
  <printOptions/>
  <pageMargins left="0.31" right="0.21" top="0.45" bottom="0.19" header="0.5" footer="0.19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39" sqref="C39"/>
    </sheetView>
  </sheetViews>
  <sheetFormatPr defaultColWidth="8.796875" defaultRowHeight="15"/>
  <cols>
    <col min="1" max="1" width="6.19921875" style="1" customWidth="1"/>
    <col min="2" max="2" width="43.69921875" style="1" customWidth="1"/>
    <col min="3" max="3" width="13" style="1" customWidth="1"/>
    <col min="4" max="4" width="13.59765625" style="1" customWidth="1"/>
    <col min="5" max="5" width="13.5" style="1" customWidth="1"/>
    <col min="6" max="16384" width="9" style="1" customWidth="1"/>
  </cols>
  <sheetData>
    <row r="1" spans="1:5" ht="18">
      <c r="A1" s="84" t="s">
        <v>18</v>
      </c>
      <c r="B1" s="84"/>
      <c r="C1" s="84"/>
      <c r="D1" s="84"/>
      <c r="E1" s="84"/>
    </row>
    <row r="2" spans="1:5" ht="20.25">
      <c r="A2" s="85" t="s">
        <v>17</v>
      </c>
      <c r="B2" s="85"/>
      <c r="C2" s="85"/>
      <c r="D2" s="85"/>
      <c r="E2" s="85"/>
    </row>
    <row r="3" spans="1:5" ht="18.75">
      <c r="A3" s="86" t="s">
        <v>0</v>
      </c>
      <c r="B3" s="86"/>
      <c r="C3" s="86"/>
      <c r="D3" s="86"/>
      <c r="E3" s="86"/>
    </row>
    <row r="5" spans="1:5" ht="20.25">
      <c r="A5" s="85" t="s">
        <v>19</v>
      </c>
      <c r="B5" s="85"/>
      <c r="C5" s="85"/>
      <c r="D5" s="85"/>
      <c r="E5" s="85"/>
    </row>
    <row r="6" spans="1:5" ht="20.25">
      <c r="A6" s="85" t="s">
        <v>61</v>
      </c>
      <c r="B6" s="85"/>
      <c r="C6" s="85"/>
      <c r="D6" s="85"/>
      <c r="E6" s="85"/>
    </row>
    <row r="7" spans="1:5" ht="20.25">
      <c r="A7" s="85" t="s">
        <v>62</v>
      </c>
      <c r="B7" s="85"/>
      <c r="C7" s="85"/>
      <c r="D7" s="85"/>
      <c r="E7" s="85"/>
    </row>
    <row r="8" spans="1:5" ht="18.75" customHeight="1" thickBot="1">
      <c r="A8" s="87" t="s">
        <v>20</v>
      </c>
      <c r="B8" s="87"/>
      <c r="C8" s="87"/>
      <c r="D8" s="87"/>
      <c r="E8" s="87"/>
    </row>
    <row r="9" spans="1:5" ht="38.25" thickTop="1">
      <c r="A9" s="10" t="s">
        <v>21</v>
      </c>
      <c r="B9" s="11" t="s">
        <v>1</v>
      </c>
      <c r="C9" s="11" t="s">
        <v>30</v>
      </c>
      <c r="D9" s="11" t="s">
        <v>58</v>
      </c>
      <c r="E9" s="12" t="s">
        <v>56</v>
      </c>
    </row>
    <row r="10" spans="1:5" ht="20.25">
      <c r="A10" s="13" t="s">
        <v>2</v>
      </c>
      <c r="B10" s="3" t="s">
        <v>23</v>
      </c>
      <c r="C10" s="19"/>
      <c r="D10" s="19"/>
      <c r="E10" s="46"/>
    </row>
    <row r="11" spans="1:5" ht="18.75">
      <c r="A11" s="14" t="s">
        <v>3</v>
      </c>
      <c r="B11" s="2" t="s">
        <v>4</v>
      </c>
      <c r="C11" s="19"/>
      <c r="D11" s="19"/>
      <c r="E11" s="46"/>
    </row>
    <row r="12" spans="1:5" ht="18">
      <c r="A12" s="15">
        <v>1</v>
      </c>
      <c r="B12" s="4" t="s">
        <v>5</v>
      </c>
      <c r="C12" s="30">
        <v>28860000</v>
      </c>
      <c r="D12" s="45">
        <v>0</v>
      </c>
      <c r="E12" s="31">
        <f>C12-D12</f>
        <v>28860000</v>
      </c>
    </row>
    <row r="13" spans="1:5" ht="18">
      <c r="A13" s="16">
        <v>2</v>
      </c>
      <c r="B13" s="5" t="s">
        <v>6</v>
      </c>
      <c r="C13" s="32"/>
      <c r="D13" s="32"/>
      <c r="E13" s="33">
        <f aca="true" t="shared" si="0" ref="E13:E52">C13-D13</f>
        <v>0</v>
      </c>
    </row>
    <row r="14" spans="1:5" ht="18">
      <c r="A14" s="16">
        <v>3</v>
      </c>
      <c r="B14" s="5" t="s">
        <v>7</v>
      </c>
      <c r="C14" s="32"/>
      <c r="D14" s="32"/>
      <c r="E14" s="33">
        <f t="shared" si="0"/>
        <v>0</v>
      </c>
    </row>
    <row r="15" spans="1:5" ht="18">
      <c r="A15" s="17">
        <v>4</v>
      </c>
      <c r="B15" s="6" t="s">
        <v>8</v>
      </c>
      <c r="C15" s="34"/>
      <c r="D15" s="34"/>
      <c r="E15" s="35">
        <f t="shared" si="0"/>
        <v>0</v>
      </c>
    </row>
    <row r="16" spans="1:5" ht="18.75">
      <c r="A16" s="14" t="s">
        <v>9</v>
      </c>
      <c r="B16" s="2" t="s">
        <v>10</v>
      </c>
      <c r="C16" s="36"/>
      <c r="D16" s="36"/>
      <c r="E16" s="31">
        <f t="shared" si="0"/>
        <v>0</v>
      </c>
    </row>
    <row r="17" spans="1:5" ht="18">
      <c r="A17" s="15">
        <v>1</v>
      </c>
      <c r="B17" s="4" t="s">
        <v>24</v>
      </c>
      <c r="C17" s="30">
        <f>C12</f>
        <v>28860000</v>
      </c>
      <c r="D17" s="30">
        <f>D12</f>
        <v>0</v>
      </c>
      <c r="E17" s="31">
        <f t="shared" si="0"/>
        <v>28860000</v>
      </c>
    </row>
    <row r="18" spans="1:5" ht="18">
      <c r="A18" s="16">
        <v>2</v>
      </c>
      <c r="B18" s="5" t="s">
        <v>11</v>
      </c>
      <c r="C18" s="32"/>
      <c r="D18" s="32"/>
      <c r="E18" s="33">
        <f t="shared" si="0"/>
        <v>0</v>
      </c>
    </row>
    <row r="19" spans="1:5" ht="18">
      <c r="A19" s="17">
        <v>3</v>
      </c>
      <c r="B19" s="6" t="s">
        <v>25</v>
      </c>
      <c r="C19" s="34"/>
      <c r="D19" s="34"/>
      <c r="E19" s="35">
        <f t="shared" si="0"/>
        <v>0</v>
      </c>
    </row>
    <row r="20" spans="1:5" ht="18.75">
      <c r="A20" s="14" t="s">
        <v>13</v>
      </c>
      <c r="B20" s="2" t="s">
        <v>14</v>
      </c>
      <c r="C20" s="36"/>
      <c r="D20" s="36"/>
      <c r="E20" s="31">
        <f t="shared" si="0"/>
        <v>0</v>
      </c>
    </row>
    <row r="21" spans="1:5" ht="18">
      <c r="A21" s="15">
        <v>1</v>
      </c>
      <c r="B21" s="4" t="s">
        <v>24</v>
      </c>
      <c r="C21" s="30">
        <f>C17</f>
        <v>28860000</v>
      </c>
      <c r="D21" s="30">
        <f>D17</f>
        <v>0</v>
      </c>
      <c r="E21" s="31">
        <f t="shared" si="0"/>
        <v>28860000</v>
      </c>
    </row>
    <row r="22" spans="1:5" ht="18">
      <c r="A22" s="16">
        <v>2</v>
      </c>
      <c r="B22" s="5" t="s">
        <v>11</v>
      </c>
      <c r="C22" s="32"/>
      <c r="D22" s="32"/>
      <c r="E22" s="33">
        <f t="shared" si="0"/>
        <v>0</v>
      </c>
    </row>
    <row r="23" spans="1:5" ht="18">
      <c r="A23" s="16">
        <v>3</v>
      </c>
      <c r="B23" s="5" t="s">
        <v>26</v>
      </c>
      <c r="C23" s="32"/>
      <c r="D23" s="32"/>
      <c r="E23" s="33">
        <f t="shared" si="0"/>
        <v>0</v>
      </c>
    </row>
    <row r="24" spans="1:5" ht="18">
      <c r="A24" s="17">
        <v>4</v>
      </c>
      <c r="B24" s="6" t="s">
        <v>12</v>
      </c>
      <c r="C24" s="34"/>
      <c r="D24" s="34"/>
      <c r="E24" s="35">
        <f t="shared" si="0"/>
        <v>0</v>
      </c>
    </row>
    <row r="25" spans="1:5" ht="20.25">
      <c r="A25" s="18" t="s">
        <v>15</v>
      </c>
      <c r="B25" s="3" t="s">
        <v>31</v>
      </c>
      <c r="C25" s="43">
        <f>C26+C45</f>
        <v>2255000000</v>
      </c>
      <c r="D25" s="43">
        <f>D26+D45</f>
        <v>0</v>
      </c>
      <c r="E25" s="49">
        <f t="shared" si="0"/>
        <v>2255000000</v>
      </c>
    </row>
    <row r="26" spans="1:5" ht="18.75">
      <c r="A26" s="14">
        <v>1</v>
      </c>
      <c r="B26" s="2" t="s">
        <v>42</v>
      </c>
      <c r="C26" s="36">
        <f>C27</f>
        <v>2070000000</v>
      </c>
      <c r="D26" s="36">
        <f>D27</f>
        <v>0</v>
      </c>
      <c r="E26" s="49">
        <f t="shared" si="0"/>
        <v>2070000000</v>
      </c>
    </row>
    <row r="27" spans="1:5" ht="18">
      <c r="A27" s="15"/>
      <c r="B27" s="7" t="s">
        <v>32</v>
      </c>
      <c r="C27" s="30">
        <f>SUM(C28:C44)</f>
        <v>2070000000</v>
      </c>
      <c r="D27" s="30">
        <f>SUM(D28:D44)</f>
        <v>0</v>
      </c>
      <c r="E27" s="31">
        <f t="shared" si="0"/>
        <v>2070000000</v>
      </c>
    </row>
    <row r="28" spans="1:5" ht="18.75">
      <c r="A28" s="16"/>
      <c r="B28" s="8" t="s">
        <v>33</v>
      </c>
      <c r="C28" s="37">
        <v>860000000</v>
      </c>
      <c r="D28" s="37"/>
      <c r="E28" s="33">
        <f t="shared" si="0"/>
        <v>860000000</v>
      </c>
    </row>
    <row r="29" spans="1:5" ht="18.75">
      <c r="A29" s="16"/>
      <c r="B29" s="8" t="s">
        <v>59</v>
      </c>
      <c r="C29" s="37"/>
      <c r="D29" s="37"/>
      <c r="E29" s="33">
        <f t="shared" si="0"/>
        <v>0</v>
      </c>
    </row>
    <row r="30" spans="1:5" ht="18.75">
      <c r="A30" s="16"/>
      <c r="B30" s="8" t="s">
        <v>34</v>
      </c>
      <c r="C30" s="37">
        <v>408000000</v>
      </c>
      <c r="D30" s="37"/>
      <c r="E30" s="33">
        <f t="shared" si="0"/>
        <v>408000000</v>
      </c>
    </row>
    <row r="31" spans="1:5" ht="18.75">
      <c r="A31" s="16"/>
      <c r="B31" s="8" t="s">
        <v>55</v>
      </c>
      <c r="C31" s="37"/>
      <c r="D31" s="37"/>
      <c r="E31" s="33">
        <f t="shared" si="0"/>
        <v>0</v>
      </c>
    </row>
    <row r="32" spans="1:5" ht="18.75">
      <c r="A32" s="16"/>
      <c r="B32" s="8" t="s">
        <v>43</v>
      </c>
      <c r="C32" s="37">
        <v>20000000</v>
      </c>
      <c r="D32" s="37"/>
      <c r="E32" s="33">
        <f t="shared" si="0"/>
        <v>20000000</v>
      </c>
    </row>
    <row r="33" spans="1:5" ht="18.75">
      <c r="A33" s="16"/>
      <c r="B33" s="8" t="s">
        <v>35</v>
      </c>
      <c r="C33" s="37">
        <v>242000000</v>
      </c>
      <c r="D33" s="37"/>
      <c r="E33" s="33">
        <f t="shared" si="0"/>
        <v>242000000</v>
      </c>
    </row>
    <row r="34" spans="1:5" ht="18.75">
      <c r="A34" s="16"/>
      <c r="B34" s="8" t="s">
        <v>47</v>
      </c>
      <c r="C34" s="37">
        <v>61000000</v>
      </c>
      <c r="D34" s="37"/>
      <c r="E34" s="33">
        <f t="shared" si="0"/>
        <v>61000000</v>
      </c>
    </row>
    <row r="35" spans="1:5" ht="18.75">
      <c r="A35" s="16"/>
      <c r="B35" s="8" t="s">
        <v>36</v>
      </c>
      <c r="C35" s="37">
        <v>20000000</v>
      </c>
      <c r="D35" s="37"/>
      <c r="E35" s="33">
        <f t="shared" si="0"/>
        <v>20000000</v>
      </c>
    </row>
    <row r="36" spans="1:5" ht="18.75">
      <c r="A36" s="16"/>
      <c r="B36" s="8" t="s">
        <v>50</v>
      </c>
      <c r="C36" s="37">
        <v>120000000</v>
      </c>
      <c r="D36" s="37"/>
      <c r="E36" s="33">
        <f t="shared" si="0"/>
        <v>120000000</v>
      </c>
    </row>
    <row r="37" spans="1:5" ht="18.75">
      <c r="A37" s="16"/>
      <c r="B37" s="8" t="s">
        <v>37</v>
      </c>
      <c r="C37" s="37">
        <v>24000000</v>
      </c>
      <c r="D37" s="37"/>
      <c r="E37" s="33">
        <f t="shared" si="0"/>
        <v>24000000</v>
      </c>
    </row>
    <row r="38" spans="1:5" ht="18.75">
      <c r="A38" s="16"/>
      <c r="B38" s="8" t="s">
        <v>54</v>
      </c>
      <c r="C38" s="37">
        <v>40000000</v>
      </c>
      <c r="D38" s="37"/>
      <c r="E38" s="33">
        <f t="shared" si="0"/>
        <v>40000000</v>
      </c>
    </row>
    <row r="39" spans="1:5" ht="18.75">
      <c r="A39" s="16"/>
      <c r="B39" s="8" t="s">
        <v>44</v>
      </c>
      <c r="C39" s="37">
        <v>80000000</v>
      </c>
      <c r="D39" s="37"/>
      <c r="E39" s="33">
        <f t="shared" si="0"/>
        <v>80000000</v>
      </c>
    </row>
    <row r="40" spans="1:5" ht="18.75">
      <c r="A40" s="16"/>
      <c r="B40" s="8" t="s">
        <v>53</v>
      </c>
      <c r="C40" s="37"/>
      <c r="D40" s="37"/>
      <c r="E40" s="33">
        <f t="shared" si="0"/>
        <v>0</v>
      </c>
    </row>
    <row r="41" spans="1:5" ht="18.75">
      <c r="A41" s="16"/>
      <c r="B41" s="8" t="s">
        <v>38</v>
      </c>
      <c r="C41" s="37">
        <v>40000000</v>
      </c>
      <c r="D41" s="37"/>
      <c r="E41" s="33">
        <f t="shared" si="0"/>
        <v>40000000</v>
      </c>
    </row>
    <row r="42" spans="1:5" ht="18.75">
      <c r="A42" s="22"/>
      <c r="B42" s="23" t="s">
        <v>39</v>
      </c>
      <c r="C42" s="38">
        <v>115000000</v>
      </c>
      <c r="D42" s="38"/>
      <c r="E42" s="33">
        <f t="shared" si="0"/>
        <v>115000000</v>
      </c>
    </row>
    <row r="43" spans="1:5" ht="18.75">
      <c r="A43" s="22"/>
      <c r="B43" s="23" t="s">
        <v>45</v>
      </c>
      <c r="C43" s="38">
        <v>40000000</v>
      </c>
      <c r="D43" s="38"/>
      <c r="E43" s="33">
        <f t="shared" si="0"/>
        <v>40000000</v>
      </c>
    </row>
    <row r="44" spans="1:5" ht="18.75">
      <c r="A44" s="17"/>
      <c r="B44" s="9" t="s">
        <v>46</v>
      </c>
      <c r="C44" s="39"/>
      <c r="D44" s="39"/>
      <c r="E44" s="35">
        <f t="shared" si="0"/>
        <v>0</v>
      </c>
    </row>
    <row r="45" spans="1:5" ht="18.75">
      <c r="A45" s="20"/>
      <c r="B45" s="21" t="s">
        <v>41</v>
      </c>
      <c r="C45" s="44">
        <f>SUM(C46:C52)</f>
        <v>185000000</v>
      </c>
      <c r="D45" s="44">
        <f>SUM(D46:D52)</f>
        <v>0</v>
      </c>
      <c r="E45" s="31">
        <f t="shared" si="0"/>
        <v>185000000</v>
      </c>
    </row>
    <row r="46" spans="1:5" ht="18.75">
      <c r="A46" s="25"/>
      <c r="B46" s="24" t="s">
        <v>34</v>
      </c>
      <c r="C46" s="40"/>
      <c r="D46" s="40">
        <v>0</v>
      </c>
      <c r="E46" s="31">
        <f t="shared" si="0"/>
        <v>0</v>
      </c>
    </row>
    <row r="47" spans="1:5" ht="18.75">
      <c r="A47" s="26"/>
      <c r="B47" s="8" t="s">
        <v>47</v>
      </c>
      <c r="C47" s="37">
        <v>181000000</v>
      </c>
      <c r="D47" s="37"/>
      <c r="E47" s="33">
        <f t="shared" si="0"/>
        <v>181000000</v>
      </c>
    </row>
    <row r="48" spans="1:5" ht="18.75">
      <c r="A48" s="26"/>
      <c r="B48" s="8" t="s">
        <v>48</v>
      </c>
      <c r="C48" s="37"/>
      <c r="D48" s="37"/>
      <c r="E48" s="33">
        <f t="shared" si="0"/>
        <v>0</v>
      </c>
    </row>
    <row r="49" spans="1:5" ht="18.75">
      <c r="A49" s="26"/>
      <c r="B49" s="8" t="s">
        <v>38</v>
      </c>
      <c r="C49" s="37"/>
      <c r="D49" s="37"/>
      <c r="E49" s="33">
        <f t="shared" si="0"/>
        <v>0</v>
      </c>
    </row>
    <row r="50" spans="1:5" ht="18.75">
      <c r="A50" s="26"/>
      <c r="B50" s="8" t="s">
        <v>39</v>
      </c>
      <c r="C50" s="37"/>
      <c r="D50" s="37"/>
      <c r="E50" s="33">
        <f t="shared" si="0"/>
        <v>0</v>
      </c>
    </row>
    <row r="51" spans="1:5" ht="18.75">
      <c r="A51" s="26"/>
      <c r="B51" s="8" t="s">
        <v>49</v>
      </c>
      <c r="C51" s="37">
        <v>4000000</v>
      </c>
      <c r="D51" s="37"/>
      <c r="E51" s="33">
        <f t="shared" si="0"/>
        <v>4000000</v>
      </c>
    </row>
    <row r="52" spans="1:5" ht="18.75">
      <c r="A52" s="28"/>
      <c r="B52" s="23" t="s">
        <v>46</v>
      </c>
      <c r="C52" s="38">
        <v>0</v>
      </c>
      <c r="D52" s="38">
        <v>0</v>
      </c>
      <c r="E52" s="35">
        <f t="shared" si="0"/>
        <v>0</v>
      </c>
    </row>
    <row r="53" spans="1:5" ht="20.25">
      <c r="A53" s="13" t="s">
        <v>22</v>
      </c>
      <c r="B53" s="3" t="s">
        <v>28</v>
      </c>
      <c r="C53" s="41"/>
      <c r="D53" s="41"/>
      <c r="E53" s="47"/>
    </row>
    <row r="54" spans="1:5" ht="19.5" thickBot="1">
      <c r="A54" s="27"/>
      <c r="B54" s="29" t="s">
        <v>27</v>
      </c>
      <c r="C54" s="42"/>
      <c r="D54" s="42"/>
      <c r="E54" s="48"/>
    </row>
    <row r="55" ht="18.75" thickTop="1"/>
    <row r="56" spans="3:5" ht="18.75">
      <c r="C56" s="88" t="s">
        <v>60</v>
      </c>
      <c r="D56" s="88"/>
      <c r="E56" s="88"/>
    </row>
    <row r="57" spans="1:5" ht="18.75">
      <c r="A57" s="89" t="s">
        <v>40</v>
      </c>
      <c r="B57" s="89"/>
      <c r="C57" s="89" t="s">
        <v>16</v>
      </c>
      <c r="D57" s="89"/>
      <c r="E57" s="89"/>
    </row>
    <row r="62" spans="1:5" ht="18.75">
      <c r="A62" s="89" t="s">
        <v>29</v>
      </c>
      <c r="B62" s="89"/>
      <c r="C62" s="89" t="s">
        <v>51</v>
      </c>
      <c r="D62" s="89"/>
      <c r="E62" s="89"/>
    </row>
  </sheetData>
  <sheetProtection/>
  <mergeCells count="12">
    <mergeCell ref="A8:E8"/>
    <mergeCell ref="C56:E56"/>
    <mergeCell ref="A57:B57"/>
    <mergeCell ref="C57:E57"/>
    <mergeCell ref="A62:B62"/>
    <mergeCell ref="C62:E62"/>
    <mergeCell ref="A1:E1"/>
    <mergeCell ref="A2:E2"/>
    <mergeCell ref="A3:E3"/>
    <mergeCell ref="A5:E5"/>
    <mergeCell ref="A6:E6"/>
    <mergeCell ref="A7:E7"/>
  </mergeCells>
  <printOptions/>
  <pageMargins left="0.31" right="0.21" top="0.45" bottom="0.19" header="0.5" footer="0.19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0">
      <selection activeCell="A7" sqref="A7:E7"/>
    </sheetView>
  </sheetViews>
  <sheetFormatPr defaultColWidth="8.796875" defaultRowHeight="15"/>
  <cols>
    <col min="1" max="1" width="6.19921875" style="1" customWidth="1"/>
    <col min="2" max="2" width="43.69921875" style="1" customWidth="1"/>
    <col min="3" max="3" width="13" style="1" customWidth="1"/>
    <col min="4" max="4" width="13.59765625" style="1" customWidth="1"/>
    <col min="5" max="5" width="13.5" style="1" customWidth="1"/>
    <col min="6" max="16384" width="9" style="1" customWidth="1"/>
  </cols>
  <sheetData>
    <row r="1" spans="1:5" ht="18">
      <c r="A1" s="84" t="s">
        <v>18</v>
      </c>
      <c r="B1" s="84"/>
      <c r="C1" s="84"/>
      <c r="D1" s="84"/>
      <c r="E1" s="84"/>
    </row>
    <row r="2" spans="1:5" ht="20.25">
      <c r="A2" s="85" t="s">
        <v>17</v>
      </c>
      <c r="B2" s="85"/>
      <c r="C2" s="85"/>
      <c r="D2" s="85"/>
      <c r="E2" s="85"/>
    </row>
    <row r="3" spans="1:5" ht="18.75">
      <c r="A3" s="86" t="s">
        <v>0</v>
      </c>
      <c r="B3" s="86"/>
      <c r="C3" s="86"/>
      <c r="D3" s="86"/>
      <c r="E3" s="86"/>
    </row>
    <row r="5" spans="1:5" ht="20.25">
      <c r="A5" s="85" t="s">
        <v>19</v>
      </c>
      <c r="B5" s="85"/>
      <c r="C5" s="85"/>
      <c r="D5" s="85"/>
      <c r="E5" s="85"/>
    </row>
    <row r="6" spans="1:5" ht="20.25">
      <c r="A6" s="85" t="s">
        <v>52</v>
      </c>
      <c r="B6" s="85"/>
      <c r="C6" s="85"/>
      <c r="D6" s="85"/>
      <c r="E6" s="85"/>
    </row>
    <row r="7" spans="1:5" ht="20.25">
      <c r="A7" s="85" t="s">
        <v>57</v>
      </c>
      <c r="B7" s="85"/>
      <c r="C7" s="85"/>
      <c r="D7" s="85"/>
      <c r="E7" s="85"/>
    </row>
    <row r="8" spans="1:5" ht="18.75" customHeight="1" thickBot="1">
      <c r="A8" s="87" t="s">
        <v>20</v>
      </c>
      <c r="B8" s="87"/>
      <c r="C8" s="87"/>
      <c r="D8" s="87"/>
      <c r="E8" s="87"/>
    </row>
    <row r="9" spans="1:5" ht="38.25" thickTop="1">
      <c r="A9" s="10" t="s">
        <v>21</v>
      </c>
      <c r="B9" s="11" t="s">
        <v>1</v>
      </c>
      <c r="C9" s="11" t="s">
        <v>30</v>
      </c>
      <c r="D9" s="11" t="s">
        <v>58</v>
      </c>
      <c r="E9" s="12" t="s">
        <v>56</v>
      </c>
    </row>
    <row r="10" spans="1:5" ht="20.25">
      <c r="A10" s="13" t="s">
        <v>2</v>
      </c>
      <c r="B10" s="3" t="s">
        <v>23</v>
      </c>
      <c r="C10" s="19"/>
      <c r="D10" s="19"/>
      <c r="E10" s="46"/>
    </row>
    <row r="11" spans="1:5" ht="18.75">
      <c r="A11" s="14" t="s">
        <v>3</v>
      </c>
      <c r="B11" s="2" t="s">
        <v>4</v>
      </c>
      <c r="C11" s="19"/>
      <c r="D11" s="19"/>
      <c r="E11" s="46"/>
    </row>
    <row r="12" spans="1:5" ht="18">
      <c r="A12" s="15">
        <v>1</v>
      </c>
      <c r="B12" s="4" t="s">
        <v>5</v>
      </c>
      <c r="C12" s="30">
        <v>69000000</v>
      </c>
      <c r="D12" s="45">
        <v>40140000</v>
      </c>
      <c r="E12" s="31">
        <f>C12-D12</f>
        <v>28860000</v>
      </c>
    </row>
    <row r="13" spans="1:5" ht="18">
      <c r="A13" s="16">
        <v>2</v>
      </c>
      <c r="B13" s="5" t="s">
        <v>6</v>
      </c>
      <c r="C13" s="32"/>
      <c r="D13" s="32"/>
      <c r="E13" s="33">
        <f aca="true" t="shared" si="0" ref="E13:E52">C13-D13</f>
        <v>0</v>
      </c>
    </row>
    <row r="14" spans="1:5" ht="18">
      <c r="A14" s="16">
        <v>3</v>
      </c>
      <c r="B14" s="5" t="s">
        <v>7</v>
      </c>
      <c r="C14" s="32"/>
      <c r="D14" s="32"/>
      <c r="E14" s="33">
        <f t="shared" si="0"/>
        <v>0</v>
      </c>
    </row>
    <row r="15" spans="1:5" ht="18">
      <c r="A15" s="17">
        <v>4</v>
      </c>
      <c r="B15" s="6" t="s">
        <v>8</v>
      </c>
      <c r="C15" s="34"/>
      <c r="D15" s="34"/>
      <c r="E15" s="35">
        <f t="shared" si="0"/>
        <v>0</v>
      </c>
    </row>
    <row r="16" spans="1:5" ht="18.75">
      <c r="A16" s="14" t="s">
        <v>9</v>
      </c>
      <c r="B16" s="2" t="s">
        <v>10</v>
      </c>
      <c r="C16" s="36"/>
      <c r="D16" s="36"/>
      <c r="E16" s="31">
        <f t="shared" si="0"/>
        <v>0</v>
      </c>
    </row>
    <row r="17" spans="1:5" ht="18">
      <c r="A17" s="15">
        <v>1</v>
      </c>
      <c r="B17" s="4" t="s">
        <v>24</v>
      </c>
      <c r="C17" s="30">
        <v>69000000</v>
      </c>
      <c r="D17" s="30">
        <v>40140000</v>
      </c>
      <c r="E17" s="31">
        <f t="shared" si="0"/>
        <v>28860000</v>
      </c>
    </row>
    <row r="18" spans="1:5" ht="18">
      <c r="A18" s="16">
        <v>2</v>
      </c>
      <c r="B18" s="5" t="s">
        <v>11</v>
      </c>
      <c r="C18" s="32"/>
      <c r="D18" s="32"/>
      <c r="E18" s="33">
        <f t="shared" si="0"/>
        <v>0</v>
      </c>
    </row>
    <row r="19" spans="1:5" ht="18">
      <c r="A19" s="17">
        <v>3</v>
      </c>
      <c r="B19" s="6" t="s">
        <v>25</v>
      </c>
      <c r="C19" s="34"/>
      <c r="D19" s="34"/>
      <c r="E19" s="35">
        <f t="shared" si="0"/>
        <v>0</v>
      </c>
    </row>
    <row r="20" spans="1:5" ht="18.75">
      <c r="A20" s="14" t="s">
        <v>13</v>
      </c>
      <c r="B20" s="2" t="s">
        <v>14</v>
      </c>
      <c r="C20" s="36"/>
      <c r="D20" s="36"/>
      <c r="E20" s="31">
        <f t="shared" si="0"/>
        <v>0</v>
      </c>
    </row>
    <row r="21" spans="1:5" ht="18">
      <c r="A21" s="15">
        <v>1</v>
      </c>
      <c r="B21" s="4" t="s">
        <v>24</v>
      </c>
      <c r="C21" s="30">
        <v>69000000</v>
      </c>
      <c r="D21" s="30">
        <v>40140000</v>
      </c>
      <c r="E21" s="31">
        <f t="shared" si="0"/>
        <v>28860000</v>
      </c>
    </row>
    <row r="22" spans="1:5" ht="18">
      <c r="A22" s="16">
        <v>2</v>
      </c>
      <c r="B22" s="5" t="s">
        <v>11</v>
      </c>
      <c r="C22" s="32"/>
      <c r="D22" s="32"/>
      <c r="E22" s="33">
        <f t="shared" si="0"/>
        <v>0</v>
      </c>
    </row>
    <row r="23" spans="1:5" ht="18">
      <c r="A23" s="16">
        <v>3</v>
      </c>
      <c r="B23" s="5" t="s">
        <v>26</v>
      </c>
      <c r="C23" s="32"/>
      <c r="D23" s="32"/>
      <c r="E23" s="33">
        <f t="shared" si="0"/>
        <v>0</v>
      </c>
    </row>
    <row r="24" spans="1:5" ht="18">
      <c r="A24" s="17">
        <v>4</v>
      </c>
      <c r="B24" s="6" t="s">
        <v>12</v>
      </c>
      <c r="C24" s="34"/>
      <c r="D24" s="34"/>
      <c r="E24" s="35">
        <f t="shared" si="0"/>
        <v>0</v>
      </c>
    </row>
    <row r="25" spans="1:5" ht="20.25">
      <c r="A25" s="18" t="s">
        <v>15</v>
      </c>
      <c r="B25" s="3" t="s">
        <v>31</v>
      </c>
      <c r="C25" s="43">
        <f>C26+C45</f>
        <v>2245358000</v>
      </c>
      <c r="D25" s="43">
        <f>D26+D45</f>
        <v>2243218000</v>
      </c>
      <c r="E25" s="49">
        <f t="shared" si="0"/>
        <v>2140000</v>
      </c>
    </row>
    <row r="26" spans="1:5" ht="18.75">
      <c r="A26" s="14">
        <v>1</v>
      </c>
      <c r="B26" s="2" t="s">
        <v>42</v>
      </c>
      <c r="C26" s="36">
        <f>C27</f>
        <v>2039496000</v>
      </c>
      <c r="D26" s="36">
        <f>D27</f>
        <v>2039496000</v>
      </c>
      <c r="E26" s="49">
        <f t="shared" si="0"/>
        <v>0</v>
      </c>
    </row>
    <row r="27" spans="1:5" ht="18">
      <c r="A27" s="15"/>
      <c r="B27" s="7" t="s">
        <v>32</v>
      </c>
      <c r="C27" s="30">
        <f>SUM(C28:C44)</f>
        <v>2039496000</v>
      </c>
      <c r="D27" s="30">
        <f>SUM(D28:D44)</f>
        <v>2039496000</v>
      </c>
      <c r="E27" s="31">
        <f t="shared" si="0"/>
        <v>0</v>
      </c>
    </row>
    <row r="28" spans="1:5" ht="18.75">
      <c r="A28" s="16"/>
      <c r="B28" s="8" t="s">
        <v>33</v>
      </c>
      <c r="C28" s="37">
        <f>831600000+24804000+27892000+800000+20000000</f>
        <v>905096000</v>
      </c>
      <c r="D28" s="37">
        <v>831371000</v>
      </c>
      <c r="E28" s="33">
        <f t="shared" si="0"/>
        <v>73725000</v>
      </c>
    </row>
    <row r="29" spans="1:5" ht="18.75">
      <c r="A29" s="16"/>
      <c r="B29" s="8" t="s">
        <v>59</v>
      </c>
      <c r="C29" s="37"/>
      <c r="D29" s="37">
        <v>42782000</v>
      </c>
      <c r="E29" s="33">
        <f t="shared" si="0"/>
        <v>-42782000</v>
      </c>
    </row>
    <row r="30" spans="1:5" ht="18.75">
      <c r="A30" s="16"/>
      <c r="B30" s="8" t="s">
        <v>34</v>
      </c>
      <c r="C30" s="37">
        <v>440000000</v>
      </c>
      <c r="D30" s="37">
        <v>438416000</v>
      </c>
      <c r="E30" s="33">
        <f t="shared" si="0"/>
        <v>1584000</v>
      </c>
    </row>
    <row r="31" spans="1:5" ht="18.75">
      <c r="A31" s="16"/>
      <c r="B31" s="8" t="s">
        <v>55</v>
      </c>
      <c r="C31" s="37"/>
      <c r="D31" s="37">
        <v>7820000</v>
      </c>
      <c r="E31" s="33">
        <f t="shared" si="0"/>
        <v>-7820000</v>
      </c>
    </row>
    <row r="32" spans="1:5" ht="18.75">
      <c r="A32" s="16"/>
      <c r="B32" s="8" t="s">
        <v>43</v>
      </c>
      <c r="C32" s="37">
        <v>20000000</v>
      </c>
      <c r="D32" s="37">
        <v>8281000</v>
      </c>
      <c r="E32" s="33">
        <f t="shared" si="0"/>
        <v>11719000</v>
      </c>
    </row>
    <row r="33" spans="1:5" ht="18.75">
      <c r="A33" s="16"/>
      <c r="B33" s="8" t="s">
        <v>35</v>
      </c>
      <c r="C33" s="37">
        <f>240000000+10000000+8800000</f>
        <v>258800000</v>
      </c>
      <c r="D33" s="37">
        <v>264493000</v>
      </c>
      <c r="E33" s="33">
        <f t="shared" si="0"/>
        <v>-5693000</v>
      </c>
    </row>
    <row r="34" spans="1:5" ht="18.75">
      <c r="A34" s="16"/>
      <c r="B34" s="8" t="s">
        <v>47</v>
      </c>
      <c r="C34" s="37">
        <f>40000000</f>
        <v>40000000</v>
      </c>
      <c r="D34" s="37">
        <v>26427000</v>
      </c>
      <c r="E34" s="33">
        <f t="shared" si="0"/>
        <v>13573000</v>
      </c>
    </row>
    <row r="35" spans="1:5" ht="18.75">
      <c r="A35" s="16"/>
      <c r="B35" s="8" t="s">
        <v>36</v>
      </c>
      <c r="C35" s="37">
        <v>20000000</v>
      </c>
      <c r="D35" s="37">
        <v>14326000</v>
      </c>
      <c r="E35" s="33">
        <f t="shared" si="0"/>
        <v>5674000</v>
      </c>
    </row>
    <row r="36" spans="1:5" ht="18.75">
      <c r="A36" s="16"/>
      <c r="B36" s="8" t="s">
        <v>50</v>
      </c>
      <c r="C36" s="37">
        <v>80000000</v>
      </c>
      <c r="D36" s="37">
        <v>52644000</v>
      </c>
      <c r="E36" s="33">
        <f t="shared" si="0"/>
        <v>27356000</v>
      </c>
    </row>
    <row r="37" spans="1:5" ht="18.75">
      <c r="A37" s="16"/>
      <c r="B37" s="8" t="s">
        <v>37</v>
      </c>
      <c r="C37" s="37">
        <v>24000000</v>
      </c>
      <c r="D37" s="37">
        <v>3828000</v>
      </c>
      <c r="E37" s="33">
        <f t="shared" si="0"/>
        <v>20172000</v>
      </c>
    </row>
    <row r="38" spans="1:5" ht="18.75">
      <c r="A38" s="16"/>
      <c r="B38" s="8" t="s">
        <v>54</v>
      </c>
      <c r="C38" s="37">
        <v>20000000</v>
      </c>
      <c r="D38" s="37">
        <v>5960000</v>
      </c>
      <c r="E38" s="33">
        <f t="shared" si="0"/>
        <v>14040000</v>
      </c>
    </row>
    <row r="39" spans="1:5" ht="18.75">
      <c r="A39" s="16"/>
      <c r="B39" s="8" t="s">
        <v>44</v>
      </c>
      <c r="C39" s="37">
        <v>40000000</v>
      </c>
      <c r="D39" s="37">
        <v>101570000</v>
      </c>
      <c r="E39" s="33">
        <f t="shared" si="0"/>
        <v>-61570000</v>
      </c>
    </row>
    <row r="40" spans="1:5" ht="18.75">
      <c r="A40" s="16"/>
      <c r="B40" s="8" t="s">
        <v>53</v>
      </c>
      <c r="C40" s="37"/>
      <c r="D40" s="37">
        <v>7200000</v>
      </c>
      <c r="E40" s="33">
        <f t="shared" si="0"/>
        <v>-7200000</v>
      </c>
    </row>
    <row r="41" spans="1:5" ht="18.75">
      <c r="A41" s="16"/>
      <c r="B41" s="8" t="s">
        <v>38</v>
      </c>
      <c r="C41" s="37">
        <v>40000000</v>
      </c>
      <c r="D41" s="37">
        <v>39523000</v>
      </c>
      <c r="E41" s="33">
        <f t="shared" si="0"/>
        <v>477000</v>
      </c>
    </row>
    <row r="42" spans="1:5" ht="18.75">
      <c r="A42" s="22"/>
      <c r="B42" s="23" t="s">
        <v>39</v>
      </c>
      <c r="C42" s="38">
        <f>110400000+1200000</f>
        <v>111600000</v>
      </c>
      <c r="D42" s="38">
        <v>155855000</v>
      </c>
      <c r="E42" s="33">
        <f t="shared" si="0"/>
        <v>-44255000</v>
      </c>
    </row>
    <row r="43" spans="1:5" ht="18.75">
      <c r="A43" s="22"/>
      <c r="B43" s="23" t="s">
        <v>45</v>
      </c>
      <c r="C43" s="38">
        <v>40000000</v>
      </c>
      <c r="D43" s="38">
        <v>0</v>
      </c>
      <c r="E43" s="33">
        <f t="shared" si="0"/>
        <v>40000000</v>
      </c>
    </row>
    <row r="44" spans="1:5" ht="18.75">
      <c r="A44" s="17"/>
      <c r="B44" s="9" t="s">
        <v>46</v>
      </c>
      <c r="C44" s="39"/>
      <c r="D44" s="39">
        <v>39000000</v>
      </c>
      <c r="E44" s="35">
        <f t="shared" si="0"/>
        <v>-39000000</v>
      </c>
    </row>
    <row r="45" spans="1:5" ht="18.75">
      <c r="A45" s="20"/>
      <c r="B45" s="21" t="s">
        <v>41</v>
      </c>
      <c r="C45" s="44">
        <f>SUM(C46:C52)</f>
        <v>205862000</v>
      </c>
      <c r="D45" s="44">
        <f>SUM(D46:D52)</f>
        <v>203722000</v>
      </c>
      <c r="E45" s="31">
        <f t="shared" si="0"/>
        <v>2140000</v>
      </c>
    </row>
    <row r="46" spans="1:5" ht="18.75">
      <c r="A46" s="25"/>
      <c r="B46" s="24" t="s">
        <v>34</v>
      </c>
      <c r="C46" s="40"/>
      <c r="D46" s="40">
        <v>0</v>
      </c>
      <c r="E46" s="31">
        <f t="shared" si="0"/>
        <v>0</v>
      </c>
    </row>
    <row r="47" spans="1:5" ht="18.75">
      <c r="A47" s="26"/>
      <c r="B47" s="8" t="s">
        <v>47</v>
      </c>
      <c r="C47" s="37">
        <f>115000000+10000000+71862000+1000000</f>
        <v>197862000</v>
      </c>
      <c r="D47" s="37">
        <v>195722000</v>
      </c>
      <c r="E47" s="33">
        <f t="shared" si="0"/>
        <v>2140000</v>
      </c>
    </row>
    <row r="48" spans="1:5" ht="18.75">
      <c r="A48" s="26"/>
      <c r="B48" s="8" t="s">
        <v>48</v>
      </c>
      <c r="C48" s="37"/>
      <c r="D48" s="37">
        <v>0</v>
      </c>
      <c r="E48" s="33">
        <f t="shared" si="0"/>
        <v>0</v>
      </c>
    </row>
    <row r="49" spans="1:5" ht="18.75">
      <c r="A49" s="26"/>
      <c r="B49" s="8" t="s">
        <v>38</v>
      </c>
      <c r="C49" s="37"/>
      <c r="D49" s="37">
        <v>0</v>
      </c>
      <c r="E49" s="33">
        <f t="shared" si="0"/>
        <v>0</v>
      </c>
    </row>
    <row r="50" spans="1:5" ht="18.75">
      <c r="A50" s="26"/>
      <c r="B50" s="8" t="s">
        <v>39</v>
      </c>
      <c r="C50" s="37"/>
      <c r="D50" s="37">
        <v>0</v>
      </c>
      <c r="E50" s="33">
        <f t="shared" si="0"/>
        <v>0</v>
      </c>
    </row>
    <row r="51" spans="1:5" ht="18.75">
      <c r="A51" s="26"/>
      <c r="B51" s="8" t="s">
        <v>49</v>
      </c>
      <c r="C51" s="37">
        <v>8000000</v>
      </c>
      <c r="D51" s="37">
        <v>8000000</v>
      </c>
      <c r="E51" s="33">
        <f t="shared" si="0"/>
        <v>0</v>
      </c>
    </row>
    <row r="52" spans="1:5" ht="18.75">
      <c r="A52" s="28"/>
      <c r="B52" s="23" t="s">
        <v>46</v>
      </c>
      <c r="C52" s="38">
        <v>0</v>
      </c>
      <c r="D52" s="38">
        <v>0</v>
      </c>
      <c r="E52" s="35">
        <f t="shared" si="0"/>
        <v>0</v>
      </c>
    </row>
    <row r="53" spans="1:5" ht="20.25">
      <c r="A53" s="13" t="s">
        <v>22</v>
      </c>
      <c r="B53" s="3" t="s">
        <v>28</v>
      </c>
      <c r="C53" s="41"/>
      <c r="D53" s="41"/>
      <c r="E53" s="47"/>
    </row>
    <row r="54" spans="1:5" ht="19.5" thickBot="1">
      <c r="A54" s="27"/>
      <c r="B54" s="29" t="s">
        <v>27</v>
      </c>
      <c r="C54" s="42"/>
      <c r="D54" s="42"/>
      <c r="E54" s="48"/>
    </row>
    <row r="55" ht="18.75" thickTop="1"/>
    <row r="56" spans="3:5" ht="18.75">
      <c r="C56" s="88" t="s">
        <v>60</v>
      </c>
      <c r="D56" s="88"/>
      <c r="E56" s="88"/>
    </row>
    <row r="57" spans="1:5" ht="18.75">
      <c r="A57" s="89" t="s">
        <v>40</v>
      </c>
      <c r="B57" s="89"/>
      <c r="C57" s="89" t="s">
        <v>16</v>
      </c>
      <c r="D57" s="89"/>
      <c r="E57" s="89"/>
    </row>
    <row r="62" spans="1:5" ht="18.75">
      <c r="A62" s="89" t="s">
        <v>29</v>
      </c>
      <c r="B62" s="89"/>
      <c r="C62" s="89" t="s">
        <v>51</v>
      </c>
      <c r="D62" s="89"/>
      <c r="E62" s="89"/>
    </row>
  </sheetData>
  <sheetProtection/>
  <mergeCells count="12">
    <mergeCell ref="A62:B62"/>
    <mergeCell ref="A57:B57"/>
    <mergeCell ref="C56:E56"/>
    <mergeCell ref="C57:E57"/>
    <mergeCell ref="C62:E62"/>
    <mergeCell ref="A8:E8"/>
    <mergeCell ref="A3:E3"/>
    <mergeCell ref="A1:E1"/>
    <mergeCell ref="A6:E6"/>
    <mergeCell ref="A7:E7"/>
    <mergeCell ref="A5:E5"/>
    <mergeCell ref="A2:E2"/>
  </mergeCells>
  <printOptions/>
  <pageMargins left="0.31" right="0.21" top="0.45" bottom="0.19" header="0.5" footer="0.19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Email: billgatemc@gmail.com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Mr.Đàm Xuân Diệu</dc:creator>
  <cp:keywords/>
  <dc:description/>
  <cp:lastModifiedBy>TT</cp:lastModifiedBy>
  <cp:lastPrinted>2017-11-30T14:07:00Z</cp:lastPrinted>
  <dcterms:created xsi:type="dcterms:W3CDTF">2011-11-11T04:58:06Z</dcterms:created>
  <dcterms:modified xsi:type="dcterms:W3CDTF">2017-12-01T01:41:17Z</dcterms:modified>
  <cp:category/>
  <cp:version/>
  <cp:contentType/>
  <cp:contentStatus/>
</cp:coreProperties>
</file>